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Отделы и управления\231_Отдел по экономике и прогнозированию\ПРОГНОЗ СОЦИАЛЬНО ЭКОНОМИЧЕСКОГО РАЗВИТИЯ РАЙОНА\Прогноз 2026 год\Долгосрочный прогноз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Titles" localSheetId="0">Лист1!$A:$B,Лист1!$6:$8</definedName>
    <definedName name="_xlnm.Print_Area" localSheetId="0">Лист1!$A$1:$AR$74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0" i="1" l="1"/>
  <c r="AJ55" i="1" l="1"/>
  <c r="AJ11" i="1" l="1"/>
  <c r="AK11" i="1"/>
  <c r="AL11" i="1"/>
  <c r="AJ13" i="1"/>
  <c r="AK13" i="1"/>
  <c r="AL13" i="1"/>
  <c r="AJ19" i="1"/>
  <c r="AK19" i="1"/>
  <c r="AL19" i="1"/>
  <c r="AJ21" i="1"/>
  <c r="AK21" i="1"/>
  <c r="AL21" i="1"/>
  <c r="AJ23" i="1"/>
  <c r="AK23" i="1"/>
  <c r="AL23" i="1"/>
  <c r="AJ25" i="1"/>
  <c r="AK25" i="1"/>
  <c r="AL25" i="1"/>
  <c r="AJ27" i="1"/>
  <c r="AK27" i="1"/>
  <c r="AL27" i="1"/>
  <c r="AJ29" i="1"/>
  <c r="AK29" i="1"/>
  <c r="AL29" i="1"/>
  <c r="AJ31" i="1"/>
  <c r="AK31" i="1"/>
  <c r="AL31" i="1"/>
  <c r="AJ33" i="1"/>
  <c r="AK33" i="1"/>
  <c r="AL33" i="1"/>
  <c r="AJ36" i="1"/>
  <c r="AK36" i="1"/>
  <c r="AL36" i="1"/>
  <c r="AJ40" i="1"/>
  <c r="AL40" i="1"/>
  <c r="AJ51" i="1"/>
  <c r="AK51" i="1"/>
  <c r="AL51" i="1"/>
  <c r="AJ53" i="1"/>
  <c r="AK53" i="1"/>
  <c r="AL53" i="1"/>
  <c r="AK55" i="1"/>
  <c r="AL55" i="1"/>
  <c r="AJ58" i="1"/>
  <c r="AK58" i="1"/>
  <c r="AL58" i="1"/>
  <c r="AJ62" i="1"/>
  <c r="AK62" i="1"/>
  <c r="AL62" i="1"/>
  <c r="AJ64" i="1"/>
  <c r="AK64" i="1"/>
  <c r="AL64" i="1"/>
  <c r="AJ66" i="1"/>
  <c r="AK66" i="1"/>
  <c r="AL66" i="1"/>
  <c r="AJ69" i="1"/>
  <c r="AK69" i="1"/>
  <c r="AL69" i="1"/>
  <c r="AJ72" i="1"/>
  <c r="AJ73" i="1" s="1"/>
  <c r="AK72" i="1"/>
  <c r="AK73" i="1" s="1"/>
  <c r="AL72" i="1"/>
  <c r="AL73" i="1" s="1"/>
  <c r="AM11" i="1"/>
  <c r="AN11" i="1"/>
  <c r="AO11" i="1"/>
  <c r="AM13" i="1"/>
  <c r="AN13" i="1"/>
  <c r="AO13" i="1"/>
  <c r="AM19" i="1"/>
  <c r="AN19" i="1"/>
  <c r="AO19" i="1"/>
  <c r="AM21" i="1"/>
  <c r="AN21" i="1"/>
  <c r="AO21" i="1"/>
  <c r="AM23" i="1"/>
  <c r="AN23" i="1"/>
  <c r="AO23" i="1"/>
  <c r="AM25" i="1"/>
  <c r="AN25" i="1"/>
  <c r="AO25" i="1"/>
  <c r="AM27" i="1"/>
  <c r="AN27" i="1"/>
  <c r="AO27" i="1"/>
  <c r="AM29" i="1"/>
  <c r="AN29" i="1"/>
  <c r="AO29" i="1"/>
  <c r="AM31" i="1"/>
  <c r="AN31" i="1"/>
  <c r="AO31" i="1"/>
  <c r="AM33" i="1"/>
  <c r="AN33" i="1"/>
  <c r="AO33" i="1"/>
  <c r="AM36" i="1"/>
  <c r="AN36" i="1"/>
  <c r="AO36" i="1"/>
  <c r="AM40" i="1"/>
  <c r="AN40" i="1"/>
  <c r="AO40" i="1"/>
  <c r="AM51" i="1"/>
  <c r="AN51" i="1"/>
  <c r="AO51" i="1"/>
  <c r="AM53" i="1"/>
  <c r="AN53" i="1"/>
  <c r="AO53" i="1"/>
  <c r="AM55" i="1"/>
  <c r="AN55" i="1"/>
  <c r="AO55" i="1"/>
  <c r="AM58" i="1"/>
  <c r="AN58" i="1"/>
  <c r="AO58" i="1"/>
  <c r="AM62" i="1"/>
  <c r="AN62" i="1"/>
  <c r="AO62" i="1"/>
  <c r="AM64" i="1"/>
  <c r="AN64" i="1"/>
  <c r="AO64" i="1"/>
  <c r="AM66" i="1"/>
  <c r="AN66" i="1"/>
  <c r="AO66" i="1"/>
  <c r="AM69" i="1"/>
  <c r="AN69" i="1"/>
  <c r="AO69" i="1"/>
  <c r="AM72" i="1"/>
  <c r="AM73" i="1" s="1"/>
  <c r="AN72" i="1"/>
  <c r="AN73" i="1" s="1"/>
  <c r="AO72" i="1"/>
  <c r="AO73" i="1" s="1"/>
  <c r="D13" i="1" l="1"/>
  <c r="C73" i="1"/>
  <c r="AQ26" i="1"/>
  <c r="AR59" i="1"/>
  <c r="AQ59" i="1"/>
  <c r="AP59" i="1"/>
  <c r="AR48" i="1"/>
  <c r="AQ48" i="1"/>
  <c r="AP48" i="1"/>
  <c r="AR47" i="1"/>
  <c r="AQ47" i="1"/>
  <c r="AP47" i="1"/>
  <c r="AR45" i="1"/>
  <c r="AQ45" i="1"/>
  <c r="AP45" i="1"/>
  <c r="AR44" i="1"/>
  <c r="AQ44" i="1"/>
  <c r="AP44" i="1"/>
  <c r="AR42" i="1"/>
  <c r="AQ42" i="1"/>
  <c r="AP42" i="1"/>
  <c r="AR37" i="1"/>
  <c r="AQ37" i="1"/>
  <c r="AP37" i="1"/>
  <c r="AR32" i="1"/>
  <c r="AQ32" i="1"/>
  <c r="AP32" i="1"/>
  <c r="AR28" i="1"/>
  <c r="AQ28" i="1"/>
  <c r="AP28" i="1"/>
  <c r="AR24" i="1"/>
  <c r="AQ24" i="1"/>
  <c r="AP24" i="1"/>
  <c r="AR20" i="1"/>
  <c r="AQ20" i="1"/>
  <c r="AP20" i="1"/>
  <c r="AR10" i="1"/>
  <c r="AQ10" i="1"/>
  <c r="AP10" i="1"/>
  <c r="AP18" i="1"/>
  <c r="AR54" i="1" l="1"/>
  <c r="AQ54" i="1"/>
  <c r="AP54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R70" i="1" l="1"/>
  <c r="AQ70" i="1"/>
  <c r="AP70" i="1"/>
  <c r="AR67" i="1"/>
  <c r="AQ67" i="1"/>
  <c r="AP67" i="1"/>
  <c r="AR71" i="1"/>
  <c r="AQ71" i="1"/>
  <c r="AP71" i="1"/>
  <c r="AR68" i="1"/>
  <c r="AQ68" i="1"/>
  <c r="AP68" i="1"/>
  <c r="AR65" i="1"/>
  <c r="AQ65" i="1"/>
  <c r="AP65" i="1"/>
  <c r="AR63" i="1"/>
  <c r="AQ63" i="1"/>
  <c r="AP63" i="1"/>
  <c r="AR61" i="1"/>
  <c r="AQ61" i="1"/>
  <c r="AP61" i="1"/>
  <c r="AR57" i="1"/>
  <c r="AQ57" i="1"/>
  <c r="AP57" i="1"/>
  <c r="AR52" i="1"/>
  <c r="AQ52" i="1"/>
  <c r="AP52" i="1"/>
  <c r="AR50" i="1"/>
  <c r="AQ50" i="1"/>
  <c r="AP50" i="1"/>
  <c r="N51" i="1"/>
  <c r="G51" i="1"/>
  <c r="D51" i="1"/>
  <c r="AP39" i="1"/>
  <c r="AR35" i="1"/>
  <c r="AQ35" i="1"/>
  <c r="AP35" i="1"/>
  <c r="AP26" i="1"/>
  <c r="AR18" i="1"/>
  <c r="AQ18" i="1"/>
  <c r="AR39" i="1"/>
  <c r="AQ39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F33" i="1"/>
  <c r="D36" i="1"/>
  <c r="AP30" i="1"/>
  <c r="AR30" i="1"/>
  <c r="AQ30" i="1"/>
  <c r="AR26" i="1"/>
  <c r="AR22" i="1"/>
  <c r="AQ22" i="1"/>
  <c r="AP22" i="1"/>
  <c r="E15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E33" i="1"/>
  <c r="D33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I72" i="1"/>
  <c r="AI73" i="1" s="1"/>
  <c r="AH72" i="1"/>
  <c r="AH73" i="1" s="1"/>
  <c r="AG72" i="1"/>
  <c r="AG73" i="1" s="1"/>
  <c r="AF72" i="1"/>
  <c r="AF73" i="1" s="1"/>
  <c r="AE72" i="1"/>
  <c r="AE73" i="1" s="1"/>
  <c r="AD72" i="1"/>
  <c r="AD73" i="1" s="1"/>
  <c r="AC72" i="1"/>
  <c r="AC73" i="1" s="1"/>
  <c r="AB72" i="1"/>
  <c r="AB73" i="1" s="1"/>
  <c r="AA72" i="1"/>
  <c r="AA73" i="1" s="1"/>
  <c r="Z72" i="1"/>
  <c r="Z73" i="1" s="1"/>
  <c r="Y72" i="1"/>
  <c r="Y73" i="1" s="1"/>
  <c r="X72" i="1"/>
  <c r="X73" i="1" s="1"/>
  <c r="W72" i="1"/>
  <c r="W73" i="1" s="1"/>
  <c r="V72" i="1"/>
  <c r="V73" i="1" s="1"/>
  <c r="U72" i="1"/>
  <c r="U73" i="1" s="1"/>
  <c r="T72" i="1"/>
  <c r="T73" i="1" s="1"/>
  <c r="S72" i="1"/>
  <c r="S73" i="1" s="1"/>
  <c r="R72" i="1"/>
  <c r="R73" i="1" s="1"/>
  <c r="Q72" i="1"/>
  <c r="Q73" i="1" s="1"/>
  <c r="P72" i="1"/>
  <c r="P73" i="1" s="1"/>
  <c r="O72" i="1"/>
  <c r="O73" i="1" s="1"/>
  <c r="N72" i="1"/>
  <c r="N73" i="1" s="1"/>
  <c r="M72" i="1"/>
  <c r="M73" i="1" s="1"/>
  <c r="L72" i="1"/>
  <c r="L73" i="1" s="1"/>
  <c r="K72" i="1"/>
  <c r="K73" i="1" s="1"/>
  <c r="J72" i="1"/>
  <c r="J73" i="1" s="1"/>
  <c r="I72" i="1"/>
  <c r="I73" i="1" s="1"/>
  <c r="H72" i="1"/>
  <c r="H73" i="1" s="1"/>
  <c r="G72" i="1"/>
  <c r="G73" i="1" s="1"/>
  <c r="F72" i="1"/>
  <c r="F73" i="1" s="1"/>
  <c r="E72" i="1"/>
  <c r="E73" i="1" s="1"/>
  <c r="D72" i="1"/>
  <c r="D73" i="1" s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M51" i="1"/>
  <c r="L51" i="1"/>
  <c r="K51" i="1"/>
  <c r="J51" i="1"/>
  <c r="I51" i="1"/>
  <c r="H51" i="1"/>
  <c r="F51" i="1"/>
  <c r="E51" i="1"/>
  <c r="E46" i="1"/>
  <c r="E43" i="1"/>
  <c r="H43" i="1" s="1"/>
  <c r="K43" i="1" s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E36" i="1"/>
  <c r="AI13" i="1"/>
  <c r="AH13" i="1"/>
  <c r="AG13" i="1"/>
  <c r="AF13" i="1"/>
  <c r="AI15" i="1" s="1"/>
  <c r="AE13" i="1"/>
  <c r="AD13" i="1"/>
  <c r="AC13" i="1"/>
  <c r="AB13" i="1"/>
  <c r="AE15" i="1" s="1"/>
  <c r="AA13" i="1"/>
  <c r="Z13" i="1"/>
  <c r="Y13" i="1"/>
  <c r="X13" i="1"/>
  <c r="AA15" i="1" s="1"/>
  <c r="W13" i="1"/>
  <c r="V13" i="1"/>
  <c r="U13" i="1"/>
  <c r="T13" i="1"/>
  <c r="W15" i="1" s="1"/>
  <c r="S13" i="1"/>
  <c r="R13" i="1"/>
  <c r="Q13" i="1"/>
  <c r="T15" i="1" s="1"/>
  <c r="P13" i="1"/>
  <c r="S15" i="1" s="1"/>
  <c r="O13" i="1"/>
  <c r="N13" i="1"/>
  <c r="M13" i="1"/>
  <c r="L13" i="1"/>
  <c r="O15" i="1" s="1"/>
  <c r="K13" i="1"/>
  <c r="J13" i="1"/>
  <c r="I13" i="1"/>
  <c r="H13" i="1"/>
  <c r="K15" i="1" s="1"/>
  <c r="G13" i="1"/>
  <c r="F13" i="1"/>
  <c r="E13" i="1"/>
  <c r="G15" i="1" s="1"/>
  <c r="C13" i="1"/>
  <c r="D15" i="1" s="1"/>
  <c r="AK15" i="1" l="1"/>
  <c r="AK14" i="1"/>
  <c r="AK16" i="1"/>
  <c r="AJ15" i="1"/>
  <c r="AJ14" i="1"/>
  <c r="AJ16" i="1"/>
  <c r="AL14" i="1"/>
  <c r="AL15" i="1"/>
  <c r="AL16" i="1"/>
  <c r="AN14" i="1"/>
  <c r="AN15" i="1"/>
  <c r="AN16" i="1"/>
  <c r="AO14" i="1"/>
  <c r="AO15" i="1"/>
  <c r="AO16" i="1"/>
  <c r="AM15" i="1"/>
  <c r="AM16" i="1"/>
  <c r="AM14" i="1"/>
  <c r="AE14" i="1"/>
  <c r="G14" i="1"/>
  <c r="K14" i="1"/>
  <c r="O14" i="1"/>
  <c r="S14" i="1"/>
  <c r="W14" i="1"/>
  <c r="AA14" i="1"/>
  <c r="AI14" i="1"/>
  <c r="L16" i="1"/>
  <c r="AB16" i="1"/>
  <c r="AP25" i="1"/>
  <c r="AQ25" i="1"/>
  <c r="AR25" i="1"/>
  <c r="AQ29" i="1"/>
  <c r="AP29" i="1"/>
  <c r="AR29" i="1"/>
  <c r="AR33" i="1"/>
  <c r="AQ33" i="1"/>
  <c r="AP33" i="1"/>
  <c r="F43" i="1"/>
  <c r="I43" i="1" s="1"/>
  <c r="L43" i="1" s="1"/>
  <c r="O43" i="1" s="1"/>
  <c r="R43" i="1" s="1"/>
  <c r="U43" i="1" s="1"/>
  <c r="X43" i="1" s="1"/>
  <c r="AA43" i="1" s="1"/>
  <c r="AD43" i="1" s="1"/>
  <c r="AG43" i="1" s="1"/>
  <c r="AJ43" i="1" s="1"/>
  <c r="AR36" i="1"/>
  <c r="AP36" i="1"/>
  <c r="AQ36" i="1"/>
  <c r="AQ58" i="1"/>
  <c r="AR58" i="1"/>
  <c r="AP58" i="1"/>
  <c r="AQ21" i="1"/>
  <c r="AP21" i="1"/>
  <c r="AR21" i="1"/>
  <c r="AP73" i="1"/>
  <c r="X14" i="1"/>
  <c r="AC14" i="1"/>
  <c r="AR13" i="1"/>
  <c r="AQ13" i="1"/>
  <c r="P14" i="1"/>
  <c r="F14" i="1"/>
  <c r="J14" i="1"/>
  <c r="N14" i="1"/>
  <c r="R14" i="1"/>
  <c r="V14" i="1"/>
  <c r="Z14" i="1"/>
  <c r="AD14" i="1"/>
  <c r="AH14" i="1"/>
  <c r="AF16" i="1"/>
  <c r="L14" i="1"/>
  <c r="T14" i="1"/>
  <c r="AF14" i="1"/>
  <c r="P15" i="1"/>
  <c r="X15" i="1"/>
  <c r="AF15" i="1"/>
  <c r="I14" i="1"/>
  <c r="M14" i="1"/>
  <c r="Q14" i="1"/>
  <c r="U14" i="1"/>
  <c r="Y14" i="1"/>
  <c r="AG14" i="1"/>
  <c r="I15" i="1"/>
  <c r="M15" i="1"/>
  <c r="Q15" i="1"/>
  <c r="U15" i="1"/>
  <c r="Y15" i="1"/>
  <c r="AC15" i="1"/>
  <c r="AG15" i="1"/>
  <c r="AP13" i="1"/>
  <c r="G43" i="1"/>
  <c r="J43" i="1" s="1"/>
  <c r="M43" i="1" s="1"/>
  <c r="P43" i="1" s="1"/>
  <c r="S43" i="1" s="1"/>
  <c r="V43" i="1" s="1"/>
  <c r="Y43" i="1" s="1"/>
  <c r="AB43" i="1" s="1"/>
  <c r="AE43" i="1" s="1"/>
  <c r="AH43" i="1" s="1"/>
  <c r="AK43" i="1" s="1"/>
  <c r="AR73" i="1"/>
  <c r="H14" i="1"/>
  <c r="H15" i="1"/>
  <c r="AB15" i="1"/>
  <c r="AQ73" i="1"/>
  <c r="F15" i="1"/>
  <c r="J15" i="1"/>
  <c r="N15" i="1"/>
  <c r="R15" i="1"/>
  <c r="V15" i="1"/>
  <c r="Z15" i="1"/>
  <c r="AD15" i="1"/>
  <c r="AH15" i="1"/>
  <c r="AB14" i="1"/>
  <c r="L15" i="1"/>
  <c r="E14" i="1"/>
  <c r="D14" i="1"/>
  <c r="D16" i="1"/>
  <c r="P16" i="1"/>
  <c r="T16" i="1"/>
  <c r="F16" i="1"/>
  <c r="J16" i="1"/>
  <c r="N16" i="1"/>
  <c r="R16" i="1"/>
  <c r="V16" i="1"/>
  <c r="Z16" i="1"/>
  <c r="AD16" i="1"/>
  <c r="AH16" i="1"/>
  <c r="H16" i="1"/>
  <c r="X16" i="1"/>
  <c r="N43" i="1"/>
  <c r="F46" i="1"/>
  <c r="I46" i="1" s="1"/>
  <c r="H46" i="1"/>
  <c r="E16" i="1"/>
  <c r="I16" i="1"/>
  <c r="M16" i="1"/>
  <c r="Q16" i="1"/>
  <c r="U16" i="1"/>
  <c r="Y16" i="1"/>
  <c r="AC16" i="1"/>
  <c r="AG16" i="1"/>
  <c r="G16" i="1"/>
  <c r="K16" i="1"/>
  <c r="O16" i="1"/>
  <c r="S16" i="1"/>
  <c r="W16" i="1"/>
  <c r="AA16" i="1"/>
  <c r="AE16" i="1"/>
  <c r="AI16" i="1"/>
  <c r="G46" i="1"/>
  <c r="AQ15" i="1" l="1"/>
  <c r="AP15" i="1"/>
  <c r="AR15" i="1"/>
  <c r="AN43" i="1"/>
  <c r="AQ43" i="1" s="1"/>
  <c r="AM43" i="1"/>
  <c r="AP43" i="1" s="1"/>
  <c r="AR16" i="1"/>
  <c r="AP16" i="1"/>
  <c r="AQ16" i="1"/>
  <c r="J46" i="1"/>
  <c r="M46" i="1" s="1"/>
  <c r="P46" i="1" s="1"/>
  <c r="S46" i="1" s="1"/>
  <c r="V46" i="1" s="1"/>
  <c r="Y46" i="1" s="1"/>
  <c r="AB46" i="1" s="1"/>
  <c r="AE46" i="1" s="1"/>
  <c r="AH46" i="1" s="1"/>
  <c r="AK46" i="1" s="1"/>
  <c r="K46" i="1"/>
  <c r="N46" i="1" s="1"/>
  <c r="Q46" i="1" s="1"/>
  <c r="T46" i="1" s="1"/>
  <c r="W46" i="1" s="1"/>
  <c r="Z46" i="1" s="1"/>
  <c r="AC46" i="1" s="1"/>
  <c r="AF46" i="1" s="1"/>
  <c r="AI46" i="1" s="1"/>
  <c r="AL46" i="1" s="1"/>
  <c r="L46" i="1"/>
  <c r="O46" i="1" s="1"/>
  <c r="R46" i="1" s="1"/>
  <c r="U46" i="1" s="1"/>
  <c r="X46" i="1" s="1"/>
  <c r="AA46" i="1" s="1"/>
  <c r="AD46" i="1" s="1"/>
  <c r="AG46" i="1" s="1"/>
  <c r="AJ46" i="1" s="1"/>
  <c r="Q43" i="1"/>
  <c r="T43" i="1" s="1"/>
  <c r="W43" i="1" s="1"/>
  <c r="Z43" i="1" s="1"/>
  <c r="AC43" i="1" s="1"/>
  <c r="AF43" i="1" s="1"/>
  <c r="AI43" i="1" s="1"/>
  <c r="AL43" i="1" s="1"/>
  <c r="AO46" i="1" l="1"/>
  <c r="AR46" i="1" s="1"/>
  <c r="AO43" i="1"/>
  <c r="AR43" i="1" s="1"/>
  <c r="AN46" i="1"/>
  <c r="AQ46" i="1" s="1"/>
  <c r="AM46" i="1"/>
  <c r="AP46" i="1" s="1"/>
</calcChain>
</file>

<file path=xl/sharedStrings.xml><?xml version="1.0" encoding="utf-8"?>
<sst xmlns="http://schemas.openxmlformats.org/spreadsheetml/2006/main" count="172" uniqueCount="79">
  <si>
    <t>ПРОГНОЗ</t>
  </si>
  <si>
    <t>социально-экономического развития на долгосрочный период</t>
  </si>
  <si>
    <t>(наименование муниципального района (городского округа)</t>
  </si>
  <si>
    <t>Наименование показателя</t>
  </si>
  <si>
    <t>Единица измерения</t>
  </si>
  <si>
    <t>отчет</t>
  </si>
  <si>
    <t>оценка</t>
  </si>
  <si>
    <t>прогноз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</si>
  <si>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</si>
  <si>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</si>
  <si>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</si>
  <si>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</si>
  <si>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</si>
  <si>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</si>
  <si>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</si>
  <si>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</si>
  <si>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2031 год</t>
  </si>
  <si>
    <t>2032 год</t>
  </si>
  <si>
    <t>2033 год</t>
  </si>
  <si>
    <t>2034 год</t>
  </si>
  <si>
    <t>2035 год</t>
  </si>
  <si>
    <t>1 
вариант</t>
  </si>
  <si>
    <t>2 
вариант</t>
  </si>
  <si>
    <t>3 
вариант</t>
  </si>
  <si>
    <t>Население</t>
  </si>
  <si>
    <t xml:space="preserve">Численность постоянного населения (среднегодовая) </t>
  </si>
  <si>
    <t>человек</t>
  </si>
  <si>
    <t>% к предыдущему году</t>
  </si>
  <si>
    <t>Промышленное производство</t>
  </si>
  <si>
    <t xml:space="preserve">Отгружено товаров собственного производства, выполненных работ и услуг собственными силами по видам экономической деятельности по полному кругу организаций всего (B+С+D+E) </t>
  </si>
  <si>
    <t>тыс.рублей в ценах соответствующих лет</t>
  </si>
  <si>
    <t>Темп роста отгрузки</t>
  </si>
  <si>
    <t>% к предыдущему году в действующих ценах</t>
  </si>
  <si>
    <t>Индекс-дефлятор</t>
  </si>
  <si>
    <t>Индекс производства</t>
  </si>
  <si>
    <t>% к предыдущему году в сопоставимых ценах</t>
  </si>
  <si>
    <t>в том числе по видам деятельности:</t>
  </si>
  <si>
    <t>Объем отгруженных товаров собственного производства, выполненных работ и услуг собственными силами - РАЗДЕЛ B: Добыча полезных ископаемых</t>
  </si>
  <si>
    <t>Объем отгруженных товаров собственного производства, выполненных работ и услуг собственными силами - РАЗДЕЛ C: Обрабатывающие производства</t>
  </si>
  <si>
    <t xml:space="preserve">Объем отгруженных товаров собственного производства, выполненных работ и услуг собственными силами - РАЗДЕЛ D: Обеспечение электрической энергией, газом и паром; кондиционирование воздуха </t>
  </si>
  <si>
    <t>Объем отгруженных товаров собственного производства, выполненных работ и услуг собственными силами - РАЗДЕЛ E: Водоснабжение; водоотведение, организация сбора и утилизации отходов, деятельность по ликвидации загрязнений</t>
  </si>
  <si>
    <t>Сельское хозяйство</t>
  </si>
  <si>
    <t>Стоимость произведенной продукции сельского хоязйства</t>
  </si>
  <si>
    <t>тыс.руб. в ценах соответствующих лет</t>
  </si>
  <si>
    <t>Индекс физического объема</t>
  </si>
  <si>
    <t>в % к предыдущему году в сопоставимых ценах</t>
  </si>
  <si>
    <t>Индекс дефлятор</t>
  </si>
  <si>
    <t>в % к предыдущему году</t>
  </si>
  <si>
    <t>Строительство</t>
  </si>
  <si>
    <t xml:space="preserve">Ввод в эксплуатацию жилых домов за счет всех источников финансирования </t>
  </si>
  <si>
    <t>тыс. кв. метров в общей площади</t>
  </si>
  <si>
    <t>Торговля и услуги населению</t>
  </si>
  <si>
    <t>к соответствующему периоду предыдущего года, %</t>
  </si>
  <si>
    <t>Оборот розничной торговли</t>
  </si>
  <si>
    <t>Объем платных услуг населению</t>
  </si>
  <si>
    <t>Малое и среднее предпринимательство, включая микропредприятия</t>
  </si>
  <si>
    <t>Число малых и средних предприятий, включая микропредприятия (на конец года)</t>
  </si>
  <si>
    <t>единиц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</si>
  <si>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</si>
  <si>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Инвестиции</t>
  </si>
  <si>
    <t xml:space="preserve">Инвестиции в основной капитал за счет всех источников финансирования (по местонахождению заказчика) </t>
  </si>
  <si>
    <t>Труд и занятость</t>
  </si>
  <si>
    <t>Численность экономически активного населения</t>
  </si>
  <si>
    <t>Среднегодовая численность занятых в экономике, включая лиц, занятых в личном подсобном хозяйстве</t>
  </si>
  <si>
    <t>Численность безработных (по методологии МОТ)</t>
  </si>
  <si>
    <t>Уровень безработицы (по методологии МОТ)</t>
  </si>
  <si>
    <t>%</t>
  </si>
  <si>
    <t>Численность безработных, зарегистрированных в государственных учреждениях службы занятости населения (среднегодовая)</t>
  </si>
  <si>
    <t>Уровень зарегистрированной безработицы (среднегодовой)</t>
  </si>
  <si>
    <t>Среднемесячная номинальная начисленная заработная плата в расчете на одного работника</t>
  </si>
  <si>
    <t>рублей</t>
  </si>
  <si>
    <t>Реальная заработная плата</t>
  </si>
  <si>
    <r>
      <rPr>
        <u/>
        <sz val="13"/>
        <color indexed="8"/>
        <rFont val="Times New Roman"/>
        <family val="1"/>
        <charset val="204"/>
      </rPr>
      <t>СПРАВОЧНО:</t>
    </r>
    <r>
      <rPr>
        <sz val="13"/>
        <color indexed="8"/>
        <rFont val="Times New Roman"/>
        <family val="1"/>
        <charset val="204"/>
      </rPr>
      <t xml:space="preserve">
Индекс потребительских цен за период с начала года</t>
    </r>
  </si>
  <si>
    <t>Оборот малых и средних предприятий, включая микропредприятия</t>
  </si>
  <si>
    <t>млн. рублей</t>
  </si>
  <si>
    <t>2036 год</t>
  </si>
  <si>
    <t>2037 год</t>
  </si>
  <si>
    <t>2037 год к 2024 году</t>
  </si>
  <si>
    <t>Лебяжский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</si>
</sst>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i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3"/>
      <color indexed="8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3"/>
      <color rgb="FFFF0000"/>
      <name val="Times New Roman"/>
      <family val="1"/>
      <charset val="204"/>
    </font>
    <font>
      <i/>
      <sz val="13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8.25"/>
      <color rgb="FF000000"/>
      <name val="Microsoft Sans Serif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>
      <protection locked="0"/>
    </xf>
  </cellStyleXfs>
  <cellXfs count="17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3" fillId="0" borderId="0" xfId="0" applyFont="1"/>
    <xf numFmtId="0" fontId="2" fillId="2" borderId="0" xfId="0" applyFont="1" applyFill="1" applyAlignment="1">
      <alignment vertical="center" wrapText="1"/>
    </xf>
    <xf numFmtId="0" fontId="5" fillId="2" borderId="0" xfId="0" applyFont="1" applyFill="1"/>
    <xf numFmtId="0" fontId="2" fillId="2" borderId="0" xfId="0" applyFont="1" applyFill="1"/>
    <xf numFmtId="4" fontId="5" fillId="2" borderId="0" xfId="0" applyNumberFormat="1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Continuous" vertical="center" wrapText="1"/>
    </xf>
    <xf numFmtId="0" fontId="5" fillId="0" borderId="4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centerContinuous" vertical="center" wrapText="1"/>
    </xf>
    <xf numFmtId="0" fontId="6" fillId="0" borderId="0" xfId="0" applyFo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shrinkToFit="1"/>
    </xf>
    <xf numFmtId="0" fontId="8" fillId="0" borderId="2" xfId="0" applyFont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 shrinkToFit="1"/>
    </xf>
    <xf numFmtId="164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1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64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>
      <alignment horizontal="center" vertical="center" wrapText="1"/>
    </xf>
    <xf numFmtId="164" fontId="10" fillId="2" borderId="9" xfId="0" applyNumberFormat="1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2" fontId="9" fillId="2" borderId="11" xfId="0" applyNumberFormat="1" applyFont="1" applyFill="1" applyBorder="1"/>
    <xf numFmtId="0" fontId="9" fillId="2" borderId="1" xfId="0" applyFont="1" applyFill="1" applyBorder="1"/>
    <xf numFmtId="0" fontId="10" fillId="0" borderId="0" xfId="0" applyFont="1"/>
    <xf numFmtId="0" fontId="8" fillId="2" borderId="2" xfId="0" applyFont="1" applyFill="1" applyBorder="1" applyAlignment="1">
      <alignment horizontal="center" vertical="center" wrapText="1"/>
    </xf>
    <xf numFmtId="164" fontId="3" fillId="0" borderId="8" xfId="0" applyNumberFormat="1" applyFont="1" applyBorder="1"/>
    <xf numFmtId="164" fontId="3" fillId="0" borderId="1" xfId="0" applyNumberFormat="1" applyFont="1" applyBorder="1"/>
    <xf numFmtId="164" fontId="3" fillId="0" borderId="9" xfId="0" applyNumberFormat="1" applyFont="1" applyBorder="1"/>
    <xf numFmtId="164" fontId="3" fillId="0" borderId="11" xfId="0" applyNumberFormat="1" applyFont="1" applyBorder="1"/>
    <xf numFmtId="0" fontId="4" fillId="2" borderId="11" xfId="0" applyFont="1" applyFill="1" applyBorder="1"/>
    <xf numFmtId="0" fontId="4" fillId="2" borderId="1" xfId="0" applyFont="1" applyFill="1" applyBorder="1"/>
    <xf numFmtId="0" fontId="8" fillId="2" borderId="1" xfId="0" applyFont="1" applyFill="1" applyBorder="1" applyAlignment="1">
      <alignment horizontal="left" vertical="center" wrapText="1" shrinkToFit="1"/>
    </xf>
    <xf numFmtId="164" fontId="8" fillId="2" borderId="8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>
      <alignment horizontal="center" vertical="center" wrapText="1"/>
    </xf>
    <xf numFmtId="164" fontId="11" fillId="2" borderId="8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0" fontId="13" fillId="0" borderId="0" xfId="0" applyFont="1"/>
    <xf numFmtId="164" fontId="10" fillId="0" borderId="9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164" fontId="12" fillId="2" borderId="11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 shrinkToFit="1"/>
    </xf>
    <xf numFmtId="164" fontId="5" fillId="2" borderId="8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164" fontId="15" fillId="2" borderId="9" xfId="0" applyNumberFormat="1" applyFont="1" applyFill="1" applyBorder="1" applyAlignment="1">
      <alignment horizontal="center" vertical="center" wrapText="1"/>
    </xf>
    <xf numFmtId="164" fontId="15" fillId="2" borderId="8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 shrinkToFit="1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/>
    <xf numFmtId="0" fontId="16" fillId="2" borderId="1" xfId="0" applyFont="1" applyFill="1" applyBorder="1"/>
    <xf numFmtId="0" fontId="17" fillId="0" borderId="0" xfId="0" applyFont="1"/>
    <xf numFmtId="0" fontId="8" fillId="0" borderId="2" xfId="0" applyFont="1" applyBorder="1" applyAlignment="1">
      <alignment horizontal="center" vertical="center" wrapText="1" shrinkToFit="1"/>
    </xf>
    <xf numFmtId="164" fontId="8" fillId="2" borderId="1" xfId="1" applyNumberFormat="1" applyFont="1" applyFill="1" applyBorder="1" applyAlignment="1">
      <alignment horizontal="center" vertical="center" wrapText="1"/>
    </xf>
    <xf numFmtId="164" fontId="8" fillId="2" borderId="9" xfId="1" applyNumberFormat="1" applyFont="1" applyFill="1" applyBorder="1" applyAlignment="1">
      <alignment horizontal="center" vertical="center" wrapText="1"/>
    </xf>
    <xf numFmtId="164" fontId="8" fillId="2" borderId="8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5" fillId="0" borderId="2" xfId="0" applyFont="1" applyBorder="1" applyAlignment="1">
      <alignment horizontal="center" vertical="center" wrapText="1" shrinkToFit="1"/>
    </xf>
    <xf numFmtId="2" fontId="16" fillId="2" borderId="11" xfId="0" applyNumberFormat="1" applyFont="1" applyFill="1" applyBorder="1"/>
    <xf numFmtId="0" fontId="15" fillId="2" borderId="2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1" xfId="0" applyNumberFormat="1" applyFont="1" applyFill="1" applyBorder="1" applyAlignment="1">
      <alignment horizontal="center"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1" xfId="0" applyFont="1" applyFill="1" applyBorder="1"/>
    <xf numFmtId="0" fontId="18" fillId="2" borderId="1" xfId="0" applyFont="1" applyFill="1" applyBorder="1"/>
    <xf numFmtId="0" fontId="15" fillId="0" borderId="0" xfId="0" applyFont="1"/>
    <xf numFmtId="164" fontId="11" fillId="0" borderId="1" xfId="0" applyNumberFormat="1" applyFont="1" applyBorder="1" applyAlignment="1">
      <alignment horizontal="center" vertical="center" wrapText="1"/>
    </xf>
    <xf numFmtId="2" fontId="18" fillId="2" borderId="11" xfId="0" applyNumberFormat="1" applyFont="1" applyFill="1" applyBorder="1"/>
    <xf numFmtId="2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/>
    <xf numFmtId="2" fontId="3" fillId="0" borderId="0" xfId="0" applyNumberFormat="1" applyFont="1"/>
    <xf numFmtId="0" fontId="8" fillId="4" borderId="1" xfId="0" applyFont="1" applyFill="1" applyBorder="1" applyAlignment="1">
      <alignment horizontal="left" vertical="center" wrapText="1" shrinkToFit="1"/>
    </xf>
    <xf numFmtId="0" fontId="8" fillId="4" borderId="2" xfId="0" applyFont="1" applyFill="1" applyBorder="1" applyAlignment="1">
      <alignment horizontal="center" vertical="center" wrapText="1" shrinkToFit="1"/>
    </xf>
    <xf numFmtId="164" fontId="8" fillId="4" borderId="8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4" fontId="8" fillId="4" borderId="9" xfId="0" applyNumberFormat="1" applyFont="1" applyFill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 wrapText="1"/>
    </xf>
    <xf numFmtId="164" fontId="8" fillId="4" borderId="1" xfId="1" applyNumberFormat="1" applyFont="1" applyFill="1" applyBorder="1" applyAlignment="1">
      <alignment horizontal="center" vertical="center" wrapText="1"/>
    </xf>
    <xf numFmtId="164" fontId="8" fillId="4" borderId="9" xfId="1" applyNumberFormat="1" applyFont="1" applyFill="1" applyBorder="1" applyAlignment="1">
      <alignment horizontal="center" vertical="center" wrapText="1"/>
    </xf>
    <xf numFmtId="164" fontId="8" fillId="4" borderId="8" xfId="1" applyNumberFormat="1" applyFont="1" applyFill="1" applyBorder="1" applyAlignment="1">
      <alignment horizontal="center" vertical="center" wrapText="1"/>
    </xf>
    <xf numFmtId="164" fontId="12" fillId="4" borderId="1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9" xfId="0" applyNumberFormat="1" applyFont="1" applyFill="1" applyBorder="1" applyAlignment="1" applyProtection="1">
      <alignment horizontal="center" vertical="center" wrapText="1"/>
      <protection locked="0"/>
    </xf>
    <xf numFmtId="164" fontId="8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1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0" fillId="3" borderId="9" xfId="0" applyNumberFormat="1" applyFont="1" applyFill="1" applyBorder="1" applyAlignment="1">
      <alignment horizontal="center" vertical="center" wrapText="1"/>
    </xf>
    <xf numFmtId="164" fontId="10" fillId="3" borderId="11" xfId="0" applyNumberFormat="1" applyFont="1" applyFill="1" applyBorder="1" applyAlignment="1">
      <alignment horizontal="center" vertical="center" wrapText="1"/>
    </xf>
    <xf numFmtId="164" fontId="10" fillId="3" borderId="8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5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165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8" xfId="0" applyNumberFormat="1" applyFont="1" applyFill="1" applyBorder="1" applyAlignment="1" applyProtection="1">
      <alignment horizontal="right" vertical="center"/>
      <protection locked="0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164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 shrinkToFi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4"/>
  <sheetViews>
    <sheetView tabSelected="1" view="pageBreakPreview" zoomScale="70" zoomScaleNormal="100" zoomScaleSheetLayoutView="70" workbookViewId="0">
      <pane xSplit="2" ySplit="9" topLeftCell="C61" activePane="bottomRight" state="frozen"/>
      <selection pane="topRight" activeCell="C1" sqref="C1"/>
      <selection pane="bottomLeft" activeCell="A10" sqref="A10"/>
      <selection pane="bottomRight" activeCell="AP71" sqref="AP71"/>
    </sheetView>
  </sheetViews>
  <sheetFormatPr defaultColWidth="9.109375" defaultRowHeight="16.8" x14ac:dyDescent="0.3"/>
  <cols>
    <col min="1" max="1" width="67.33203125" style="4" customWidth="1"/>
    <col min="2" max="2" width="30.6640625" style="4" customWidth="1"/>
    <col min="3" max="3" width="14.33203125" style="1" customWidth="1"/>
    <col min="4" max="4" width="14" style="4" customWidth="1"/>
    <col min="5" max="6" width="12.88671875" style="1" customWidth="1"/>
    <col min="7" max="7" width="14" style="1" customWidth="1"/>
    <col min="8" max="8" width="12.88671875" style="1" customWidth="1"/>
    <col min="9" max="9" width="11.6640625" style="1" bestFit="1" customWidth="1"/>
    <col min="10" max="10" width="13.109375" style="1" customWidth="1"/>
    <col min="11" max="11" width="14" style="1" customWidth="1"/>
    <col min="12" max="12" width="13.109375" style="1" customWidth="1"/>
    <col min="13" max="13" width="14.5546875" style="1" customWidth="1"/>
    <col min="14" max="14" width="13.88671875" style="1" customWidth="1"/>
    <col min="15" max="15" width="12.6640625" style="1" customWidth="1"/>
    <col min="16" max="17" width="13.109375" style="1" customWidth="1"/>
    <col min="18" max="20" width="13" style="1" bestFit="1" customWidth="1"/>
    <col min="21" max="21" width="13.88671875" style="1" customWidth="1"/>
    <col min="22" max="22" width="14.33203125" style="1" customWidth="1"/>
    <col min="23" max="23" width="14.6640625" style="1" customWidth="1"/>
    <col min="24" max="41" width="13" style="1" bestFit="1" customWidth="1"/>
    <col min="42" max="44" width="12.109375" style="3" customWidth="1"/>
    <col min="45" max="16384" width="9.109375" style="4"/>
  </cols>
  <sheetData>
    <row r="1" spans="1:44" x14ac:dyDescent="0.3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W1" s="2"/>
    </row>
    <row r="2" spans="1:44" s="6" customFormat="1" ht="18.75" customHeight="1" x14ac:dyDescent="0.3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5"/>
      <c r="AP2" s="7"/>
      <c r="AQ2" s="7"/>
      <c r="AR2" s="7"/>
    </row>
    <row r="3" spans="1:44" s="6" customFormat="1" x14ac:dyDescent="0.3">
      <c r="A3" s="157" t="s">
        <v>78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AP3" s="7"/>
      <c r="AQ3" s="7"/>
      <c r="AR3" s="7"/>
    </row>
    <row r="4" spans="1:44" s="6" customFormat="1" x14ac:dyDescent="0.3">
      <c r="A4" s="156" t="s">
        <v>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AP4" s="7"/>
      <c r="AQ4" s="7"/>
      <c r="AR4" s="7"/>
    </row>
    <row r="5" spans="1:44" s="6" customFormat="1" ht="17.399999999999999" thickBot="1" x14ac:dyDescent="0.35"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7"/>
      <c r="AQ5" s="7"/>
      <c r="AR5" s="7"/>
    </row>
    <row r="6" spans="1:44" s="14" customFormat="1" ht="18" thickBot="1" x14ac:dyDescent="0.4">
      <c r="A6" s="158" t="s">
        <v>3</v>
      </c>
      <c r="B6" s="160" t="s">
        <v>4</v>
      </c>
      <c r="C6" s="11" t="s">
        <v>5</v>
      </c>
      <c r="D6" s="12" t="s">
        <v>5</v>
      </c>
      <c r="E6" s="13" t="s">
        <v>6</v>
      </c>
      <c r="F6" s="162" t="s">
        <v>7</v>
      </c>
      <c r="G6" s="152"/>
      <c r="H6" s="152"/>
      <c r="I6" s="152"/>
      <c r="J6" s="152"/>
      <c r="K6" s="152"/>
      <c r="L6" s="152"/>
      <c r="M6" s="152"/>
      <c r="N6" s="152"/>
      <c r="O6" s="152" t="s">
        <v>7</v>
      </c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 t="s">
        <v>7</v>
      </c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3" t="s">
        <v>77</v>
      </c>
      <c r="AQ6" s="154"/>
      <c r="AR6" s="154"/>
    </row>
    <row r="7" spans="1:44" s="14" customFormat="1" ht="21" customHeight="1" x14ac:dyDescent="0.35">
      <c r="A7" s="158"/>
      <c r="B7" s="160"/>
      <c r="C7" s="171" t="s">
        <v>8</v>
      </c>
      <c r="D7" s="158" t="s">
        <v>9</v>
      </c>
      <c r="E7" s="173" t="s">
        <v>10</v>
      </c>
      <c r="F7" s="175" t="s">
        <v>11</v>
      </c>
      <c r="G7" s="164"/>
      <c r="H7" s="165"/>
      <c r="I7" s="163" t="s">
        <v>12</v>
      </c>
      <c r="J7" s="164"/>
      <c r="K7" s="165"/>
      <c r="L7" s="163" t="s">
        <v>13</v>
      </c>
      <c r="M7" s="164"/>
      <c r="N7" s="165"/>
      <c r="O7" s="163" t="s">
        <v>14</v>
      </c>
      <c r="P7" s="164"/>
      <c r="Q7" s="165"/>
      <c r="R7" s="163" t="s">
        <v>15</v>
      </c>
      <c r="S7" s="164"/>
      <c r="T7" s="165"/>
      <c r="U7" s="163" t="s">
        <v>16</v>
      </c>
      <c r="V7" s="164"/>
      <c r="W7" s="165"/>
      <c r="X7" s="163" t="s">
        <v>17</v>
      </c>
      <c r="Y7" s="164"/>
      <c r="Z7" s="165"/>
      <c r="AA7" s="163" t="s">
        <v>18</v>
      </c>
      <c r="AB7" s="164"/>
      <c r="AC7" s="165"/>
      <c r="AD7" s="163" t="s">
        <v>19</v>
      </c>
      <c r="AE7" s="164"/>
      <c r="AF7" s="165"/>
      <c r="AG7" s="163" t="s">
        <v>20</v>
      </c>
      <c r="AH7" s="164"/>
      <c r="AI7" s="165"/>
      <c r="AJ7" s="166" t="s">
        <v>75</v>
      </c>
      <c r="AK7" s="167"/>
      <c r="AL7" s="168"/>
      <c r="AM7" s="166" t="s">
        <v>76</v>
      </c>
      <c r="AN7" s="167"/>
      <c r="AO7" s="168"/>
      <c r="AP7" s="155"/>
      <c r="AQ7" s="154"/>
      <c r="AR7" s="154"/>
    </row>
    <row r="8" spans="1:44" s="14" customFormat="1" ht="33.6" x14ac:dyDescent="0.35">
      <c r="A8" s="159"/>
      <c r="B8" s="161"/>
      <c r="C8" s="172"/>
      <c r="D8" s="159"/>
      <c r="E8" s="174"/>
      <c r="F8" s="17" t="s">
        <v>21</v>
      </c>
      <c r="G8" s="9" t="s">
        <v>22</v>
      </c>
      <c r="H8" s="16" t="s">
        <v>23</v>
      </c>
      <c r="I8" s="15" t="s">
        <v>21</v>
      </c>
      <c r="J8" s="9" t="s">
        <v>22</v>
      </c>
      <c r="K8" s="16" t="s">
        <v>23</v>
      </c>
      <c r="L8" s="15" t="s">
        <v>21</v>
      </c>
      <c r="M8" s="9" t="s">
        <v>22</v>
      </c>
      <c r="N8" s="16" t="s">
        <v>23</v>
      </c>
      <c r="O8" s="15" t="s">
        <v>21</v>
      </c>
      <c r="P8" s="9" t="s">
        <v>22</v>
      </c>
      <c r="Q8" s="16" t="s">
        <v>23</v>
      </c>
      <c r="R8" s="15" t="s">
        <v>21</v>
      </c>
      <c r="S8" s="9" t="s">
        <v>22</v>
      </c>
      <c r="T8" s="16" t="s">
        <v>23</v>
      </c>
      <c r="U8" s="15" t="s">
        <v>21</v>
      </c>
      <c r="V8" s="9" t="s">
        <v>22</v>
      </c>
      <c r="W8" s="16" t="s">
        <v>23</v>
      </c>
      <c r="X8" s="15" t="s">
        <v>21</v>
      </c>
      <c r="Y8" s="9" t="s">
        <v>22</v>
      </c>
      <c r="Z8" s="16" t="s">
        <v>23</v>
      </c>
      <c r="AA8" s="15" t="s">
        <v>21</v>
      </c>
      <c r="AB8" s="9" t="s">
        <v>22</v>
      </c>
      <c r="AC8" s="16" t="s">
        <v>23</v>
      </c>
      <c r="AD8" s="15" t="s">
        <v>21</v>
      </c>
      <c r="AE8" s="9" t="s">
        <v>22</v>
      </c>
      <c r="AF8" s="16" t="s">
        <v>23</v>
      </c>
      <c r="AG8" s="15" t="s">
        <v>21</v>
      </c>
      <c r="AH8" s="9" t="s">
        <v>22</v>
      </c>
      <c r="AI8" s="16" t="s">
        <v>23</v>
      </c>
      <c r="AJ8" s="15" t="s">
        <v>21</v>
      </c>
      <c r="AK8" s="9" t="s">
        <v>22</v>
      </c>
      <c r="AL8" s="16" t="s">
        <v>23</v>
      </c>
      <c r="AM8" s="15" t="s">
        <v>21</v>
      </c>
      <c r="AN8" s="9" t="s">
        <v>22</v>
      </c>
      <c r="AO8" s="16" t="s">
        <v>23</v>
      </c>
      <c r="AP8" s="155"/>
      <c r="AQ8" s="154"/>
      <c r="AR8" s="154"/>
    </row>
    <row r="9" spans="1:44" x14ac:dyDescent="0.3">
      <c r="A9" s="18" t="s">
        <v>24</v>
      </c>
      <c r="B9" s="19"/>
      <c r="C9" s="20"/>
      <c r="D9" s="21"/>
      <c r="E9" s="22"/>
      <c r="F9" s="23"/>
      <c r="G9" s="24"/>
      <c r="H9" s="25"/>
      <c r="I9" s="26"/>
      <c r="J9" s="24"/>
      <c r="K9" s="25"/>
      <c r="L9" s="26"/>
      <c r="M9" s="24"/>
      <c r="N9" s="25"/>
      <c r="O9" s="26"/>
      <c r="P9" s="24"/>
      <c r="Q9" s="25"/>
      <c r="R9" s="26"/>
      <c r="S9" s="24"/>
      <c r="T9" s="25"/>
      <c r="U9" s="26"/>
      <c r="V9" s="24"/>
      <c r="W9" s="25"/>
      <c r="X9" s="26"/>
      <c r="Y9" s="24"/>
      <c r="Z9" s="25"/>
      <c r="AA9" s="26"/>
      <c r="AB9" s="24"/>
      <c r="AC9" s="25"/>
      <c r="AD9" s="26"/>
      <c r="AE9" s="24"/>
      <c r="AF9" s="25"/>
      <c r="AG9" s="26"/>
      <c r="AH9" s="24"/>
      <c r="AI9" s="25"/>
      <c r="AJ9" s="26"/>
      <c r="AK9" s="24"/>
      <c r="AL9" s="25"/>
      <c r="AM9" s="26"/>
      <c r="AN9" s="24"/>
      <c r="AO9" s="25"/>
      <c r="AP9" s="155"/>
      <c r="AQ9" s="154"/>
      <c r="AR9" s="154"/>
    </row>
    <row r="10" spans="1:44" x14ac:dyDescent="0.3">
      <c r="A10" s="170" t="s">
        <v>25</v>
      </c>
      <c r="B10" s="19" t="s">
        <v>26</v>
      </c>
      <c r="C10" s="28">
        <v>5366</v>
      </c>
      <c r="D10" s="29">
        <v>5200</v>
      </c>
      <c r="E10" s="30">
        <v>5031</v>
      </c>
      <c r="F10" s="31">
        <v>4853</v>
      </c>
      <c r="G10" s="29">
        <v>4856</v>
      </c>
      <c r="H10" s="30">
        <v>4860</v>
      </c>
      <c r="I10" s="28">
        <v>4675</v>
      </c>
      <c r="J10" s="29">
        <v>4683</v>
      </c>
      <c r="K10" s="30">
        <v>4690</v>
      </c>
      <c r="L10" s="28">
        <v>4506</v>
      </c>
      <c r="M10" s="29">
        <v>4521</v>
      </c>
      <c r="N10" s="30">
        <v>4530</v>
      </c>
      <c r="O10" s="28">
        <v>4344</v>
      </c>
      <c r="P10" s="29">
        <v>4363</v>
      </c>
      <c r="Q10" s="30">
        <v>4376</v>
      </c>
      <c r="R10" s="28">
        <v>4188</v>
      </c>
      <c r="S10" s="29">
        <v>4210</v>
      </c>
      <c r="T10" s="30">
        <v>4227</v>
      </c>
      <c r="U10" s="28">
        <v>4037</v>
      </c>
      <c r="V10" s="29">
        <v>4063</v>
      </c>
      <c r="W10" s="30">
        <v>4083</v>
      </c>
      <c r="X10" s="28">
        <v>3892</v>
      </c>
      <c r="Y10" s="29">
        <v>3921</v>
      </c>
      <c r="Z10" s="30">
        <v>3948</v>
      </c>
      <c r="AA10" s="28">
        <v>3752</v>
      </c>
      <c r="AB10" s="29">
        <v>3784</v>
      </c>
      <c r="AC10" s="30">
        <v>3819</v>
      </c>
      <c r="AD10" s="28">
        <v>3617</v>
      </c>
      <c r="AE10" s="29">
        <v>3652</v>
      </c>
      <c r="AF10" s="30">
        <v>3689</v>
      </c>
      <c r="AG10" s="28">
        <v>3487</v>
      </c>
      <c r="AH10" s="29">
        <v>3524</v>
      </c>
      <c r="AI10" s="30">
        <v>3564</v>
      </c>
      <c r="AJ10" s="28">
        <v>3361</v>
      </c>
      <c r="AK10" s="29">
        <v>3401</v>
      </c>
      <c r="AL10" s="30">
        <v>3443</v>
      </c>
      <c r="AM10" s="28">
        <v>3240</v>
      </c>
      <c r="AN10" s="29">
        <v>3282</v>
      </c>
      <c r="AO10" s="30">
        <v>3326</v>
      </c>
      <c r="AP10" s="32">
        <f>IF((ISERROR(AM10/$D10)),0,(AM10/$D10)*100)</f>
        <v>62.307692307692307</v>
      </c>
      <c r="AQ10" s="32">
        <f>IF((ISERROR(AN10/$D10)),0,(AN10/$D10)*100)</f>
        <v>63.11538461538462</v>
      </c>
      <c r="AR10" s="32">
        <f>IF((ISERROR(AO10/$D10)),0,(AO10/$D10)*100)</f>
        <v>63.96153846153846</v>
      </c>
    </row>
    <row r="11" spans="1:44" s="42" customFormat="1" x14ac:dyDescent="0.3">
      <c r="A11" s="170"/>
      <c r="B11" s="33" t="s">
        <v>27</v>
      </c>
      <c r="C11" s="34">
        <v>96.4</v>
      </c>
      <c r="D11" s="35">
        <f>IF((ISERROR(D10/C10)),0,(D10/C10)*100)</f>
        <v>96.906448005963469</v>
      </c>
      <c r="E11" s="36">
        <f>IF((ISERROR(E10/D10)),0,(E10/D10)*100)</f>
        <v>96.75</v>
      </c>
      <c r="F11" s="37">
        <f>IF((ISERROR(F10/E10)),0,(F10/E10)*100)</f>
        <v>96.461935996819719</v>
      </c>
      <c r="G11" s="38">
        <f>IF((ISERROR(G10/E10)),0,(G10/E10)*100)</f>
        <v>96.521566289008149</v>
      </c>
      <c r="H11" s="36">
        <f>IF((ISERROR(H10/E10)),0,(H10/E10)*100)</f>
        <v>96.601073345259394</v>
      </c>
      <c r="I11" s="39">
        <f>IF((ISERROR(I10/F10)),0,(I10/F10)*100)</f>
        <v>96.332165670719135</v>
      </c>
      <c r="J11" s="38">
        <f>IF((ISERROR(J10/G10)),0,(J10/G10)*100)</f>
        <v>96.437397034596373</v>
      </c>
      <c r="K11" s="36">
        <f>IF((ISERROR(K10/H10)),0,(K10/H10)*100)</f>
        <v>96.502057613168716</v>
      </c>
      <c r="L11" s="39">
        <f t="shared" ref="L11:AL11" si="0">IF((ISERROR(L10/I10)),0,(L10/I10)*100)</f>
        <v>96.38502673796792</v>
      </c>
      <c r="M11" s="38">
        <f t="shared" si="0"/>
        <v>96.540679051889811</v>
      </c>
      <c r="N11" s="36">
        <f t="shared" si="0"/>
        <v>96.588486140724953</v>
      </c>
      <c r="O11" s="39">
        <f t="shared" si="0"/>
        <v>96.40479360852197</v>
      </c>
      <c r="P11" s="38">
        <f t="shared" si="0"/>
        <v>96.505197965051977</v>
      </c>
      <c r="Q11" s="36">
        <f t="shared" si="0"/>
        <v>96.600441501103745</v>
      </c>
      <c r="R11" s="39">
        <f t="shared" si="0"/>
        <v>96.408839779005532</v>
      </c>
      <c r="S11" s="38">
        <f t="shared" si="0"/>
        <v>96.493238597295445</v>
      </c>
      <c r="T11" s="36">
        <f t="shared" si="0"/>
        <v>96.595063985374779</v>
      </c>
      <c r="U11" s="39">
        <f t="shared" si="0"/>
        <v>96.394460362941743</v>
      </c>
      <c r="V11" s="38">
        <f t="shared" si="0"/>
        <v>96.5083135391924</v>
      </c>
      <c r="W11" s="36">
        <f t="shared" si="0"/>
        <v>96.593328601845286</v>
      </c>
      <c r="X11" s="39">
        <f t="shared" si="0"/>
        <v>96.408223928659893</v>
      </c>
      <c r="Y11" s="38">
        <f t="shared" si="0"/>
        <v>96.505045532857494</v>
      </c>
      <c r="Z11" s="36">
        <f t="shared" si="0"/>
        <v>96.69360764144011</v>
      </c>
      <c r="AA11" s="39">
        <f t="shared" si="0"/>
        <v>96.402877697841731</v>
      </c>
      <c r="AB11" s="38">
        <f t="shared" si="0"/>
        <v>96.505993369038507</v>
      </c>
      <c r="AC11" s="36">
        <f t="shared" si="0"/>
        <v>96.732522796352583</v>
      </c>
      <c r="AD11" s="39">
        <f t="shared" si="0"/>
        <v>96.401918976545844</v>
      </c>
      <c r="AE11" s="38">
        <f t="shared" si="0"/>
        <v>96.511627906976756</v>
      </c>
      <c r="AF11" s="36">
        <f t="shared" si="0"/>
        <v>96.595967530767211</v>
      </c>
      <c r="AG11" s="39">
        <f t="shared" si="0"/>
        <v>96.405861210948302</v>
      </c>
      <c r="AH11" s="38">
        <f t="shared" si="0"/>
        <v>96.49507119386638</v>
      </c>
      <c r="AI11" s="36">
        <f t="shared" si="0"/>
        <v>96.61154784494444</v>
      </c>
      <c r="AJ11" s="39">
        <f t="shared" si="0"/>
        <v>96.386578720963584</v>
      </c>
      <c r="AK11" s="38">
        <f t="shared" si="0"/>
        <v>96.509648127128273</v>
      </c>
      <c r="AL11" s="36">
        <f t="shared" si="0"/>
        <v>96.604938271604937</v>
      </c>
      <c r="AM11" s="39">
        <f>IF((ISERROR(AM10/AJ10)),0,(AM10/AJ10)*100)</f>
        <v>96.399880987801239</v>
      </c>
      <c r="AN11" s="38">
        <f>IF((ISERROR(AN10/AK10)),0,(AN10/AK10)*100)</f>
        <v>96.501029109085565</v>
      </c>
      <c r="AO11" s="36">
        <f>IF((ISERROR(AO10/AL10)),0,(AO10/AL10)*100)</f>
        <v>96.601800755155381</v>
      </c>
      <c r="AP11" s="40"/>
      <c r="AQ11" s="41"/>
      <c r="AR11" s="41"/>
    </row>
    <row r="12" spans="1:44" x14ac:dyDescent="0.3">
      <c r="A12" s="18" t="s">
        <v>28</v>
      </c>
      <c r="B12" s="43"/>
      <c r="C12" s="44"/>
      <c r="D12" s="45"/>
      <c r="E12" s="46"/>
      <c r="F12" s="47"/>
      <c r="G12" s="45"/>
      <c r="H12" s="46"/>
      <c r="I12" s="44"/>
      <c r="J12" s="45"/>
      <c r="K12" s="46"/>
      <c r="L12" s="44"/>
      <c r="M12" s="45"/>
      <c r="N12" s="46"/>
      <c r="O12" s="44"/>
      <c r="P12" s="45"/>
      <c r="Q12" s="46"/>
      <c r="R12" s="44"/>
      <c r="S12" s="45"/>
      <c r="T12" s="46"/>
      <c r="U12" s="44"/>
      <c r="V12" s="45"/>
      <c r="W12" s="46"/>
      <c r="X12" s="44"/>
      <c r="Y12" s="45"/>
      <c r="Z12" s="46"/>
      <c r="AA12" s="44"/>
      <c r="AB12" s="45"/>
      <c r="AC12" s="46"/>
      <c r="AD12" s="44"/>
      <c r="AE12" s="45"/>
      <c r="AF12" s="46"/>
      <c r="AG12" s="44"/>
      <c r="AH12" s="45"/>
      <c r="AI12" s="46"/>
      <c r="AJ12" s="44"/>
      <c r="AK12" s="45"/>
      <c r="AL12" s="46"/>
      <c r="AM12" s="44"/>
      <c r="AN12" s="45"/>
      <c r="AO12" s="46"/>
      <c r="AP12" s="48"/>
      <c r="AQ12" s="49"/>
      <c r="AR12" s="49"/>
    </row>
    <row r="13" spans="1:44" ht="67.2" x14ac:dyDescent="0.3">
      <c r="A13" s="50" t="s">
        <v>29</v>
      </c>
      <c r="B13" s="43" t="s">
        <v>30</v>
      </c>
      <c r="C13" s="51">
        <f t="shared" ref="C13:AO13" si="1">C18+C22+C26+C30</f>
        <v>635177.80000000005</v>
      </c>
      <c r="D13" s="52">
        <f>D18+D22+D26+D30</f>
        <v>615829.89856749703</v>
      </c>
      <c r="E13" s="53">
        <f t="shared" si="1"/>
        <v>624405.91572376702</v>
      </c>
      <c r="F13" s="54">
        <f t="shared" si="1"/>
        <v>643075.849871882</v>
      </c>
      <c r="G13" s="55">
        <f t="shared" si="1"/>
        <v>649084.52483465208</v>
      </c>
      <c r="H13" s="53">
        <f t="shared" si="1"/>
        <v>649438</v>
      </c>
      <c r="I13" s="51">
        <f t="shared" si="1"/>
        <v>667502.07991500397</v>
      </c>
      <c r="J13" s="55">
        <f t="shared" si="1"/>
        <v>681010.9243118976</v>
      </c>
      <c r="K13" s="53">
        <f t="shared" si="1"/>
        <v>681398</v>
      </c>
      <c r="L13" s="51">
        <f t="shared" si="1"/>
        <v>697934.36784167204</v>
      </c>
      <c r="M13" s="55">
        <f t="shared" si="1"/>
        <v>715505.84632816457</v>
      </c>
      <c r="N13" s="53">
        <f t="shared" si="1"/>
        <v>716918</v>
      </c>
      <c r="O13" s="51">
        <f t="shared" si="1"/>
        <v>729189</v>
      </c>
      <c r="P13" s="55">
        <f t="shared" si="1"/>
        <v>751349</v>
      </c>
      <c r="Q13" s="53">
        <f t="shared" si="1"/>
        <v>753868</v>
      </c>
      <c r="R13" s="51">
        <f t="shared" si="1"/>
        <v>761408</v>
      </c>
      <c r="S13" s="55">
        <f t="shared" si="1"/>
        <v>788550</v>
      </c>
      <c r="T13" s="53">
        <f t="shared" si="1"/>
        <v>792445</v>
      </c>
      <c r="U13" s="51">
        <f t="shared" si="1"/>
        <v>795837</v>
      </c>
      <c r="V13" s="55">
        <f t="shared" si="1"/>
        <v>828365</v>
      </c>
      <c r="W13" s="53">
        <f t="shared" si="1"/>
        <v>833030</v>
      </c>
      <c r="X13" s="51">
        <f t="shared" si="1"/>
        <v>831092</v>
      </c>
      <c r="Y13" s="55">
        <f t="shared" si="1"/>
        <v>869925</v>
      </c>
      <c r="Z13" s="53">
        <f t="shared" si="1"/>
        <v>875416</v>
      </c>
      <c r="AA13" s="51">
        <f t="shared" si="1"/>
        <v>868722</v>
      </c>
      <c r="AB13" s="55">
        <f t="shared" si="1"/>
        <v>913580</v>
      </c>
      <c r="AC13" s="53">
        <f t="shared" si="1"/>
        <v>919955</v>
      </c>
      <c r="AD13" s="51">
        <f t="shared" si="1"/>
        <v>907882</v>
      </c>
      <c r="AE13" s="55">
        <f t="shared" si="1"/>
        <v>959802</v>
      </c>
      <c r="AF13" s="53">
        <f t="shared" si="1"/>
        <v>966769</v>
      </c>
      <c r="AG13" s="51">
        <f t="shared" si="1"/>
        <v>947617</v>
      </c>
      <c r="AH13" s="55">
        <f t="shared" si="1"/>
        <v>1008396</v>
      </c>
      <c r="AI13" s="53">
        <f t="shared" si="1"/>
        <v>1017530</v>
      </c>
      <c r="AJ13" s="51">
        <f t="shared" si="1"/>
        <v>991032</v>
      </c>
      <c r="AK13" s="55">
        <f t="shared" si="1"/>
        <v>1060107</v>
      </c>
      <c r="AL13" s="53">
        <f t="shared" si="1"/>
        <v>1070620</v>
      </c>
      <c r="AM13" s="51">
        <f t="shared" si="1"/>
        <v>1037486</v>
      </c>
      <c r="AN13" s="55">
        <f t="shared" si="1"/>
        <v>1114100</v>
      </c>
      <c r="AO13" s="53">
        <f t="shared" si="1"/>
        <v>1126480</v>
      </c>
      <c r="AP13" s="32">
        <f>IF((ISERROR(AM13/$D13)),0,(AM13/$D13)*100)</f>
        <v>168.46957291507471</v>
      </c>
      <c r="AQ13" s="32">
        <f>IF((ISERROR(AN13/$D13)),0,(AN13/$D13)*100)</f>
        <v>180.91034595617168</v>
      </c>
      <c r="AR13" s="32">
        <f>IF((ISERROR(AO13/$D13)),0,(AO13/$D13)*100)</f>
        <v>182.92064133624294</v>
      </c>
    </row>
    <row r="14" spans="1:44" s="64" customFormat="1" ht="33.6" x14ac:dyDescent="0.3">
      <c r="A14" s="56" t="s">
        <v>31</v>
      </c>
      <c r="B14" s="57" t="s">
        <v>32</v>
      </c>
      <c r="C14" s="34">
        <v>72.3</v>
      </c>
      <c r="D14" s="35">
        <f>IF((ISERROR(D13/C13)),0,(D13/C13)*100)</f>
        <v>96.953939285582237</v>
      </c>
      <c r="E14" s="36">
        <f>IF((ISERROR(E13/D13)),0,(E13/D13)*100)</f>
        <v>101.39259512670932</v>
      </c>
      <c r="F14" s="37">
        <f>IF((ISERROR(F13/E13)),0,(F13/E13)*100)</f>
        <v>102.99003159290605</v>
      </c>
      <c r="G14" s="38">
        <f>IF((ISERROR(G13/E13)),0,(G13/E13)*100)</f>
        <v>103.95233428919062</v>
      </c>
      <c r="H14" s="36">
        <f>IF((ISERROR(H13/E13)),0,(H13/E13)*100)</f>
        <v>104.00894412526786</v>
      </c>
      <c r="I14" s="39">
        <f>IF((ISERROR(I13/F13)),0,(I13/F13)*100)</f>
        <v>103.79834354656427</v>
      </c>
      <c r="J14" s="38">
        <f>IF((ISERROR(J13/G13)),0,(J13/G13)*100)</f>
        <v>104.91868135130451</v>
      </c>
      <c r="K14" s="36">
        <f>IF((ISERROR(K13/H13)),0,(K13/H13)*100)</f>
        <v>104.92117800313501</v>
      </c>
      <c r="L14" s="39">
        <f t="shared" ref="L14" si="2">IF((ISERROR(L13/I13)),0,(L13/I13)*100)</f>
        <v>104.55913005253004</v>
      </c>
      <c r="M14" s="38">
        <f t="shared" ref="M14" si="3">IF((ISERROR(M13/J13)),0,(M13/J13)*100)</f>
        <v>105.06525237478695</v>
      </c>
      <c r="N14" s="36">
        <f t="shared" ref="N14" si="4">IF((ISERROR(N13/K13)),0,(N13/K13)*100)</f>
        <v>105.21281248257259</v>
      </c>
      <c r="O14" s="39">
        <f t="shared" ref="O14" si="5">IF((ISERROR(O13/L13)),0,(O13/L13)*100)</f>
        <v>104.47816207345993</v>
      </c>
      <c r="P14" s="38">
        <f t="shared" ref="P14" si="6">IF((ISERROR(P13/M13)),0,(P13/M13)*100)</f>
        <v>105.00948438867069</v>
      </c>
      <c r="Q14" s="36">
        <f t="shared" ref="Q14" si="7">IF((ISERROR(Q13/N13)),0,(Q13/N13)*100)</f>
        <v>105.15400645541052</v>
      </c>
      <c r="R14" s="39">
        <f t="shared" ref="R14" si="8">IF((ISERROR(R13/O13)),0,(R13/O13)*100)</f>
        <v>104.41847038284999</v>
      </c>
      <c r="S14" s="38">
        <f t="shared" ref="S14" si="9">IF((ISERROR(S13/P13)),0,(S13/P13)*100)</f>
        <v>104.95122772506518</v>
      </c>
      <c r="T14" s="36">
        <f t="shared" ref="T14" si="10">IF((ISERROR(T13/Q13)),0,(T13/Q13)*100)</f>
        <v>105.11720884823336</v>
      </c>
      <c r="U14" s="39">
        <f t="shared" ref="U14" si="11">IF((ISERROR(U13/R13)),0,(U13/R13)*100)</f>
        <v>104.52175443389089</v>
      </c>
      <c r="V14" s="38">
        <f t="shared" ref="V14" si="12">IF((ISERROR(V13/S13)),0,(V13/S13)*100)</f>
        <v>105.04914082810221</v>
      </c>
      <c r="W14" s="36">
        <f t="shared" ref="W14" si="13">IF((ISERROR(W13/T13)),0,(W13/T13)*100)</f>
        <v>105.12149108139997</v>
      </c>
      <c r="X14" s="39">
        <f t="shared" ref="X14" si="14">IF((ISERROR(X13/U13)),0,(X13/U13)*100)</f>
        <v>104.4299272338431</v>
      </c>
      <c r="Y14" s="38">
        <f t="shared" ref="Y14" si="15">IF((ISERROR(Y13/V13)),0,(Y13/V13)*100)</f>
        <v>105.01711202187442</v>
      </c>
      <c r="Z14" s="36">
        <f t="shared" ref="Z14" si="16">IF((ISERROR(Z13/W13)),0,(Z13/W13)*100)</f>
        <v>105.08817209464245</v>
      </c>
      <c r="AA14" s="39">
        <f t="shared" ref="AA14" si="17">IF((ISERROR(AA13/X13)),0,(AA13/X13)*100)</f>
        <v>104.52777791147069</v>
      </c>
      <c r="AB14" s="38">
        <f t="shared" ref="AB14" si="18">IF((ISERROR(AB13/Y13)),0,(AB13/Y13)*100)</f>
        <v>105.01824869960055</v>
      </c>
      <c r="AC14" s="36">
        <f t="shared" ref="AC14" si="19">IF((ISERROR(AC13/Z13)),0,(AC13/Z13)*100)</f>
        <v>105.08775256563736</v>
      </c>
      <c r="AD14" s="39">
        <f t="shared" ref="AD14" si="20">IF((ISERROR(AD13/AA13)),0,(AD13/AA13)*100)</f>
        <v>104.50777118571879</v>
      </c>
      <c r="AE14" s="38">
        <f t="shared" ref="AE14" si="21">IF((ISERROR(AE13/AB13)),0,(AE13/AB13)*100)</f>
        <v>105.05943650255041</v>
      </c>
      <c r="AF14" s="36">
        <f t="shared" ref="AF14" si="22">IF((ISERROR(AF13/AC13)),0,(AF13/AC13)*100)</f>
        <v>105.08872716600268</v>
      </c>
      <c r="AG14" s="39">
        <f t="shared" ref="AG14" si="23">IF((ISERROR(AG13/AD13)),0,(AG13/AD13)*100)</f>
        <v>104.3766700958935</v>
      </c>
      <c r="AH14" s="38">
        <f t="shared" ref="AH14" si="24">IF((ISERROR(AH13/AE13)),0,(AH13/AE13)*100)</f>
        <v>105.06291922709059</v>
      </c>
      <c r="AI14" s="36">
        <f t="shared" ref="AI14" si="25">IF((ISERROR(AI13/AF13)),0,(AI13/AF13)*100)</f>
        <v>105.25058209355078</v>
      </c>
      <c r="AJ14" s="39">
        <f t="shared" ref="AJ14" si="26">IF((ISERROR(AJ13/AG13)),0,(AJ13/AG13)*100)</f>
        <v>104.58149231176731</v>
      </c>
      <c r="AK14" s="38">
        <f t="shared" ref="AK14" si="27">IF((ISERROR(AK13/AH13)),0,(AK13/AH13)*100)</f>
        <v>105.12804493472802</v>
      </c>
      <c r="AL14" s="36">
        <f t="shared" ref="AL14" si="28">IF((ISERROR(AL13/AI13)),0,(AL13/AI13)*100)</f>
        <v>105.21753658368796</v>
      </c>
      <c r="AM14" s="39">
        <f>IF((ISERROR(AM13/AJ13)),0,(AM13/AJ13)*100)</f>
        <v>104.68743693442795</v>
      </c>
      <c r="AN14" s="38">
        <f>IF((ISERROR(AN13/AK13)),0,(AN13/AK13)*100)</f>
        <v>105.09316512389788</v>
      </c>
      <c r="AO14" s="36">
        <f>IF((ISERROR(AO13/AL13)),0,(AO13/AL13)*100)</f>
        <v>105.21753750163457</v>
      </c>
      <c r="AP14" s="62"/>
      <c r="AQ14" s="63"/>
      <c r="AR14" s="63"/>
    </row>
    <row r="15" spans="1:44" s="64" customFormat="1" x14ac:dyDescent="0.3">
      <c r="A15" s="56" t="s">
        <v>33</v>
      </c>
      <c r="B15" s="57" t="s">
        <v>27</v>
      </c>
      <c r="C15" s="34">
        <v>104.5</v>
      </c>
      <c r="D15" s="35">
        <f>IF(ISERROR((C18*D20+C22*D24+C26*D28+C30*D32)/C13),0,((C18*D20+C22*D24+C26*D28+C30*D32)/C13))</f>
        <v>105.40373104979437</v>
      </c>
      <c r="E15" s="65">
        <f>IF(ISERROR((D18*E20+D22*E24+D26*E28+D30*E32)/D13),0,((D18*E20+D22*E24+D26*E28+D30*E32)/D13))</f>
        <v>108.41859265168321</v>
      </c>
      <c r="F15" s="66">
        <f>IF(ISERROR((E18*F20+E22*F24+E26*F28+E30*F32)/E13),0,((E18*F20+E22*F24+E26*F28+E30*F32)/E13))</f>
        <v>105.22351690357301</v>
      </c>
      <c r="G15" s="35">
        <f>IF(ISERROR((E18*G20+E22*G24+E26*G28+E30*G32)/E13),0,((E18*G20+E22*G24+E26*G28+E30*G32)/E13))</f>
        <v>105.023516903573</v>
      </c>
      <c r="H15" s="65">
        <f>IF(ISERROR((E18*H20+E22*H24+E26*H28+E30*H32)/E13),0,((E18*H20+E22*H24+E26*H28+E30*H32)/E13))</f>
        <v>104.82351690357301</v>
      </c>
      <c r="I15" s="67">
        <f>IF(ISERROR((F18*I20+F22*I24+F26*I28+F30*I32)/F13),0,((F18*I20+F22*I24+F26*I28+F30*I32)/F13))</f>
        <v>104.77568928363351</v>
      </c>
      <c r="J15" s="35">
        <f>IF(ISERROR((G18*J20+G22*J24+G26*J28+G30*J32)/G13),0,((G18*J20+G22*J24+G26*J28+G30*J32)/G13))</f>
        <v>104.57504627033039</v>
      </c>
      <c r="K15" s="65">
        <f>IF(ISERROR((H18*K20+H22*K24+H26*K28+H30*K32)/H13),0,((H18*K20+H22*K24+H26*K28+H30*K32)/H13))</f>
        <v>104.36842500746801</v>
      </c>
      <c r="L15" s="67">
        <f t="shared" ref="L15:AL15" si="29">IF(ISERROR((I18*L20+I22*L24+I26*L28+I30*L32)/I13),0,((I18*L20+I22*L24+I26*L28+I30*L32)/I13))</f>
        <v>104.40534253770983</v>
      </c>
      <c r="M15" s="35">
        <f t="shared" si="29"/>
        <v>104.20514803788886</v>
      </c>
      <c r="N15" s="65">
        <f t="shared" si="29"/>
        <v>104.01229853917975</v>
      </c>
      <c r="O15" s="67">
        <f t="shared" si="29"/>
        <v>104.20937306573734</v>
      </c>
      <c r="P15" s="35">
        <f t="shared" si="29"/>
        <v>104.00914765941313</v>
      </c>
      <c r="Q15" s="65">
        <f t="shared" si="29"/>
        <v>103.81046033158603</v>
      </c>
      <c r="R15" s="67">
        <f t="shared" si="29"/>
        <v>104.00954073635231</v>
      </c>
      <c r="S15" s="35">
        <f t="shared" si="29"/>
        <v>103.80925828077231</v>
      </c>
      <c r="T15" s="65">
        <f t="shared" si="29"/>
        <v>103.61056749988062</v>
      </c>
      <c r="U15" s="67">
        <f t="shared" si="29"/>
        <v>103.90629557346391</v>
      </c>
      <c r="V15" s="35">
        <f t="shared" si="29"/>
        <v>103.70602498256294</v>
      </c>
      <c r="W15" s="65">
        <f t="shared" si="29"/>
        <v>103.41067834360744</v>
      </c>
      <c r="X15" s="67">
        <f t="shared" si="29"/>
        <v>103.70643347821226</v>
      </c>
      <c r="Y15" s="35">
        <f t="shared" si="29"/>
        <v>103.50610419319986</v>
      </c>
      <c r="Z15" s="65">
        <f t="shared" si="29"/>
        <v>103.21079312869885</v>
      </c>
      <c r="AA15" s="67">
        <f t="shared" si="29"/>
        <v>103.69959751748303</v>
      </c>
      <c r="AB15" s="35">
        <f t="shared" si="29"/>
        <v>103.4048354743225</v>
      </c>
      <c r="AC15" s="65">
        <f t="shared" si="29"/>
        <v>103.10956962175698</v>
      </c>
      <c r="AD15" s="67">
        <f t="shared" si="29"/>
        <v>103.60047771323852</v>
      </c>
      <c r="AE15" s="35">
        <f t="shared" si="29"/>
        <v>103.30355743339391</v>
      </c>
      <c r="AF15" s="65">
        <f t="shared" si="29"/>
        <v>103.00832540722101</v>
      </c>
      <c r="AG15" s="67">
        <f t="shared" si="29"/>
        <v>103.40280102480278</v>
      </c>
      <c r="AH15" s="35">
        <f t="shared" si="29"/>
        <v>103.10708729508794</v>
      </c>
      <c r="AI15" s="65">
        <f t="shared" si="29"/>
        <v>103.00498464472899</v>
      </c>
      <c r="AJ15" s="67">
        <f t="shared" si="29"/>
        <v>103.40161109393352</v>
      </c>
      <c r="AK15" s="35">
        <f t="shared" si="29"/>
        <v>103.00718566912205</v>
      </c>
      <c r="AL15" s="65">
        <f t="shared" si="29"/>
        <v>102.80853242656237</v>
      </c>
      <c r="AM15" s="67">
        <f>IF(ISERROR((AJ18*AM20+AJ22*AM24+AJ26*AM28+AJ30*AM32)/AJ13),0,((AJ18*AM20+AJ22*AM24+AJ26*AM28+AJ30*AM32)/AJ13))</f>
        <v>103.30042380064417</v>
      </c>
      <c r="AN15" s="35">
        <f>IF(ISERROR((AK18*AN20+AK22*AN24+AK26*AN28+AK30*AN32)/AK13),0,((AK18*AN20+AK22*AN24+AK26*AN28+AK30*AN32)/AK13))</f>
        <v>102.80941791724797</v>
      </c>
      <c r="AO15" s="65">
        <f>IF(ISERROR((AL18*AO20+AL22*AO24+AL26*AO28+AL30*AO32)/AL13),0,((AL18*AO20+AL22*AO24+AL26*AO28+AL30*AO32)/AL13))</f>
        <v>102.60863891950459</v>
      </c>
      <c r="AP15" s="68">
        <f t="shared" ref="AP15:AR16" si="30">$E15*F15*I15*L15*O15*R15*U15*X15*AA15*AD15*AG15*AJ15*AM15/1E+24</f>
        <v>172.95291706163931</v>
      </c>
      <c r="AQ15" s="68">
        <f t="shared" si="30"/>
        <v>167.73751526364646</v>
      </c>
      <c r="AR15" s="68">
        <f t="shared" si="30"/>
        <v>163.45364758899058</v>
      </c>
    </row>
    <row r="16" spans="1:44" ht="33.6" x14ac:dyDescent="0.3">
      <c r="A16" s="56" t="s">
        <v>34</v>
      </c>
      <c r="B16" s="43" t="s">
        <v>35</v>
      </c>
      <c r="C16" s="69">
        <v>69.2</v>
      </c>
      <c r="D16" s="70">
        <f>IF(ISERROR((C18*D21+C22*D25+C26*D29+C30*D33)/C13),0,((C18*D21+C22*D25+C26*D29+C30*D33)/C13))</f>
        <v>92.738553058225435</v>
      </c>
      <c r="E16" s="71">
        <f>IF(ISERROR((D18*E21+D22*E25+D26*E29+D30*E33)/D13),0,((D18*E21+D22*E25+D26*E29+D30*E33)/D13))</f>
        <v>93.534387667776286</v>
      </c>
      <c r="F16" s="54">
        <f>IF(ISERROR((E18*F21+E22*F25+E26*F29+E30*F33)/E13),0,((E18*F21+E22*F25+E26*F29+E30*F33)/E13))</f>
        <v>97.874193765837802</v>
      </c>
      <c r="G16" s="55">
        <f>IF(ISERROR((E18*G21+E22*G25+E26*G29+E30*G33)/E13),0,((E18*G21+E22*G25+E26*G29+E30*G33)/E13))</f>
        <v>98.977713851552082</v>
      </c>
      <c r="H16" s="53">
        <f t="shared" ref="H16:AL16" si="31">IF(ISERROR((E18*H21+E22*H25+E26*H29+E30*H33)/E13),0,((E18*H21+E22*H25+E26*H29+E30*H33)/E13))</f>
        <v>99.220612660261679</v>
      </c>
      <c r="I16" s="51">
        <f t="shared" si="31"/>
        <v>99.065383859603145</v>
      </c>
      <c r="J16" s="55">
        <f t="shared" si="31"/>
        <v>100.32779008462217</v>
      </c>
      <c r="K16" s="53">
        <f t="shared" si="31"/>
        <v>100.52875226921552</v>
      </c>
      <c r="L16" s="51">
        <f t="shared" si="31"/>
        <v>100.14718902862398</v>
      </c>
      <c r="M16" s="55">
        <f t="shared" si="31"/>
        <v>100.82536522789587</v>
      </c>
      <c r="N16" s="53">
        <f t="shared" si="31"/>
        <v>101.15417074556763</v>
      </c>
      <c r="O16" s="51">
        <f t="shared" si="31"/>
        <v>100.25784191610779</v>
      </c>
      <c r="P16" s="55">
        <f t="shared" si="31"/>
        <v>100.96174085630587</v>
      </c>
      <c r="Q16" s="53">
        <f t="shared" si="31"/>
        <v>101.29419237420149</v>
      </c>
      <c r="R16" s="51">
        <f t="shared" si="31"/>
        <v>100.39306631366357</v>
      </c>
      <c r="S16" s="55">
        <f t="shared" si="31"/>
        <v>101.10002152511157</v>
      </c>
      <c r="T16" s="53">
        <f t="shared" si="31"/>
        <v>101.45409810436486</v>
      </c>
      <c r="U16" s="51">
        <f t="shared" si="31"/>
        <v>100.59224728310967</v>
      </c>
      <c r="V16" s="55">
        <f t="shared" si="31"/>
        <v>101.29509975352622</v>
      </c>
      <c r="W16" s="53">
        <f t="shared" si="31"/>
        <v>101.65434309966878</v>
      </c>
      <c r="X16" s="51">
        <f t="shared" si="31"/>
        <v>100.69754796376901</v>
      </c>
      <c r="Y16" s="55">
        <f t="shared" si="31"/>
        <v>101.459800650709</v>
      </c>
      <c r="Z16" s="53">
        <f t="shared" si="31"/>
        <v>101.81892134316669</v>
      </c>
      <c r="AA16" s="51">
        <f t="shared" si="31"/>
        <v>100.7986070494162</v>
      </c>
      <c r="AB16" s="55">
        <f t="shared" si="31"/>
        <v>101.56027745383567</v>
      </c>
      <c r="AC16" s="53">
        <f t="shared" si="31"/>
        <v>101.91849026441209</v>
      </c>
      <c r="AD16" s="51">
        <f t="shared" si="31"/>
        <v>100.87571638944291</v>
      </c>
      <c r="AE16" s="55">
        <f t="shared" si="31"/>
        <v>101.69973683193511</v>
      </c>
      <c r="AF16" s="53">
        <f t="shared" si="31"/>
        <v>102.01962094685589</v>
      </c>
      <c r="AG16" s="51">
        <f t="shared" si="31"/>
        <v>100.94175045557515</v>
      </c>
      <c r="AH16" s="55">
        <f t="shared" si="31"/>
        <v>101.89688961926844</v>
      </c>
      <c r="AI16" s="53">
        <f t="shared" si="31"/>
        <v>102.18008150924226</v>
      </c>
      <c r="AJ16" s="51">
        <f t="shared" si="31"/>
        <v>101.14101231021793</v>
      </c>
      <c r="AK16" s="55">
        <f t="shared" si="31"/>
        <v>102.05893772783993</v>
      </c>
      <c r="AL16" s="53">
        <f t="shared" si="31"/>
        <v>102.34317372581754</v>
      </c>
      <c r="AM16" s="51">
        <f>IF(ISERROR((AJ18*AM21+AJ22*AM25+AJ26*AM29+AJ30*AM33)/AJ13),0,((AJ18*AM21+AJ22*AM25+AJ26*AM29+AJ30*AM33)/AJ13))</f>
        <v>101.34264181737723</v>
      </c>
      <c r="AN16" s="55">
        <f>IF(ISERROR((AK18*AN21+AK22*AN25+AK26*AN29+AK30*AN33)/AK13),0,((AK18*AN21+AK22*AN25+AK26*AN29+AK30*AN33)/AK13))</f>
        <v>102.22131413919858</v>
      </c>
      <c r="AO16" s="53">
        <f>IF(ISERROR((AL18*AO21+AL22*AO25+AL26*AO29+AL30*AO33)/AL13),0,((AL18*AO21+AL22*AO25+AL26*AO29+AL30*AO33)/AL13))</f>
        <v>102.54254346874448</v>
      </c>
      <c r="AP16" s="68">
        <f t="shared" si="30"/>
        <v>97.417545819845287</v>
      </c>
      <c r="AQ16" s="68">
        <f t="shared" si="30"/>
        <v>107.86671039195657</v>
      </c>
      <c r="AR16" s="68">
        <f t="shared" si="30"/>
        <v>111.92362484503376</v>
      </c>
    </row>
    <row r="17" spans="1:44" x14ac:dyDescent="0.3">
      <c r="A17" s="72" t="s">
        <v>36</v>
      </c>
      <c r="B17" s="43"/>
      <c r="C17" s="73"/>
      <c r="D17" s="70"/>
      <c r="E17" s="71"/>
      <c r="F17" s="54"/>
      <c r="G17" s="55"/>
      <c r="H17" s="53"/>
      <c r="I17" s="51"/>
      <c r="J17" s="55"/>
      <c r="K17" s="53"/>
      <c r="L17" s="51"/>
      <c r="M17" s="55"/>
      <c r="N17" s="53"/>
      <c r="O17" s="51"/>
      <c r="P17" s="55"/>
      <c r="Q17" s="53"/>
      <c r="R17" s="51"/>
      <c r="S17" s="55"/>
      <c r="T17" s="53"/>
      <c r="U17" s="51"/>
      <c r="V17" s="55"/>
      <c r="W17" s="53"/>
      <c r="X17" s="51"/>
      <c r="Y17" s="55"/>
      <c r="Z17" s="53"/>
      <c r="AA17" s="51"/>
      <c r="AB17" s="55"/>
      <c r="AC17" s="53"/>
      <c r="AD17" s="51"/>
      <c r="AE17" s="55"/>
      <c r="AF17" s="53"/>
      <c r="AG17" s="51"/>
      <c r="AH17" s="55"/>
      <c r="AI17" s="53"/>
      <c r="AJ17" s="51"/>
      <c r="AK17" s="55"/>
      <c r="AL17" s="53"/>
      <c r="AM17" s="51"/>
      <c r="AN17" s="55"/>
      <c r="AO17" s="53"/>
      <c r="AP17" s="74"/>
      <c r="AQ17" s="75"/>
      <c r="AR17" s="75"/>
    </row>
    <row r="18" spans="1:44" ht="50.4" x14ac:dyDescent="0.3">
      <c r="A18" s="50" t="s">
        <v>37</v>
      </c>
      <c r="B18" s="43" t="s">
        <v>30</v>
      </c>
      <c r="C18" s="28">
        <v>347144</v>
      </c>
      <c r="D18" s="29">
        <v>365622</v>
      </c>
      <c r="E18" s="30">
        <v>372934</v>
      </c>
      <c r="F18" s="31">
        <v>384121.99999999994</v>
      </c>
      <c r="G18" s="29">
        <v>387851.00000000012</v>
      </c>
      <c r="H18" s="30">
        <v>388078</v>
      </c>
      <c r="I18" s="28">
        <v>399486.99999999994</v>
      </c>
      <c r="J18" s="29">
        <v>407244.00000000012</v>
      </c>
      <c r="K18" s="30">
        <v>407584</v>
      </c>
      <c r="L18" s="28">
        <v>419460.99999999994</v>
      </c>
      <c r="M18" s="29">
        <v>427606.00000000012</v>
      </c>
      <c r="N18" s="30">
        <v>428550</v>
      </c>
      <c r="O18" s="28">
        <v>439750</v>
      </c>
      <c r="P18" s="29">
        <v>448712</v>
      </c>
      <c r="Q18" s="30">
        <v>450173</v>
      </c>
      <c r="R18" s="28">
        <v>460541</v>
      </c>
      <c r="S18" s="29">
        <v>470420</v>
      </c>
      <c r="T18" s="30">
        <v>472900</v>
      </c>
      <c r="U18" s="28">
        <v>482800</v>
      </c>
      <c r="V18" s="29">
        <v>493680</v>
      </c>
      <c r="W18" s="30">
        <v>496800</v>
      </c>
      <c r="X18" s="28">
        <v>505670</v>
      </c>
      <c r="Y18" s="29">
        <v>518112</v>
      </c>
      <c r="Z18" s="30">
        <v>521926</v>
      </c>
      <c r="AA18" s="28">
        <v>530147</v>
      </c>
      <c r="AB18" s="29">
        <v>543760</v>
      </c>
      <c r="AC18" s="30">
        <v>548329</v>
      </c>
      <c r="AD18" s="28">
        <v>555270</v>
      </c>
      <c r="AE18" s="29">
        <v>570690</v>
      </c>
      <c r="AF18" s="30">
        <v>576074</v>
      </c>
      <c r="AG18" s="28">
        <v>581038</v>
      </c>
      <c r="AH18" s="29">
        <v>598970</v>
      </c>
      <c r="AI18" s="30">
        <v>606400</v>
      </c>
      <c r="AJ18" s="28">
        <v>609204</v>
      </c>
      <c r="AK18" s="29">
        <v>629277</v>
      </c>
      <c r="AL18" s="30">
        <v>638340</v>
      </c>
      <c r="AM18" s="28">
        <v>639376</v>
      </c>
      <c r="AN18" s="29">
        <v>661128</v>
      </c>
      <c r="AO18" s="30">
        <v>671965</v>
      </c>
      <c r="AP18" s="32">
        <f>IF((ISERROR(AM18/$D18)),0,(AM18/$D18)*100)</f>
        <v>174.87350323558212</v>
      </c>
      <c r="AQ18" s="32">
        <f>IF((ISERROR(AN18/$D18)),0,(AN18/$D18)*100)</f>
        <v>180.8228170077293</v>
      </c>
      <c r="AR18" s="32">
        <f>IF((ISERROR(AO18/$D18)),0,(AO18/$D18)*100)</f>
        <v>183.78680713961413</v>
      </c>
    </row>
    <row r="19" spans="1:44" s="64" customFormat="1" ht="33.6" x14ac:dyDescent="0.3">
      <c r="A19" s="56" t="s">
        <v>31</v>
      </c>
      <c r="B19" s="57" t="s">
        <v>32</v>
      </c>
      <c r="C19" s="34">
        <v>83.1</v>
      </c>
      <c r="D19" s="35">
        <f>IF((ISERROR(D18/C18)),0,(D18/C18)*100)</f>
        <v>105.32286313460698</v>
      </c>
      <c r="E19" s="36">
        <f>IF((ISERROR(E18/D18)),0,(E18/D18)*100)</f>
        <v>101.99987965713223</v>
      </c>
      <c r="F19" s="37">
        <f>IF((ISERROR(F18/E18)),0,(F18/E18)*100)</f>
        <v>102.99999463712075</v>
      </c>
      <c r="G19" s="38">
        <f>IF((ISERROR(G18/E18)),0,(G18/E18)*100)</f>
        <v>103.99990346817403</v>
      </c>
      <c r="H19" s="36">
        <f>IF((ISERROR(H18/E18)),0,(H18/E18)*100)</f>
        <v>104.06077214735048</v>
      </c>
      <c r="I19" s="39">
        <f>IF((ISERROR(I18/F18)),0,(I18/F18)*100)</f>
        <v>104.00003124007478</v>
      </c>
      <c r="J19" s="38">
        <f>IF((ISERROR(J18/G18)),0,(J18/G18)*100)</f>
        <v>105.00011602393701</v>
      </c>
      <c r="K19" s="36">
        <f>IF((ISERROR(K18/H18)),0,(K18/H18)*100)</f>
        <v>105.02630914403805</v>
      </c>
      <c r="L19" s="39">
        <f t="shared" ref="L19" si="32">IF((ISERROR(L18/I18)),0,(L18/I18)*100)</f>
        <v>104.99991238763715</v>
      </c>
      <c r="M19" s="38">
        <f t="shared" ref="M19" si="33">IF((ISERROR(M18/J18)),0,(M18/J18)*100)</f>
        <v>104.99995088939309</v>
      </c>
      <c r="N19" s="36">
        <f t="shared" ref="N19" si="34">IF((ISERROR(N18/K18)),0,(N18/K18)*100)</f>
        <v>105.14397032268195</v>
      </c>
      <c r="O19" s="39">
        <f t="shared" ref="O19" si="35">IF((ISERROR(O18/L18)),0,(O18/L18)*100)</f>
        <v>104.83692166852224</v>
      </c>
      <c r="P19" s="38">
        <f t="shared" ref="P19" si="36">IF((ISERROR(P18/M18)),0,(P18/M18)*100)</f>
        <v>104.93585216297244</v>
      </c>
      <c r="Q19" s="36">
        <f t="shared" ref="Q19" si="37">IF((ISERROR(Q18/N18)),0,(Q18/N18)*100)</f>
        <v>105.04561894761405</v>
      </c>
      <c r="R19" s="39">
        <f t="shared" ref="R19" si="38">IF((ISERROR(R18/O18)),0,(R18/O18)*100)</f>
        <v>104.7279135872655</v>
      </c>
      <c r="S19" s="38">
        <f t="shared" ref="S19" si="39">IF((ISERROR(S18/P18)),0,(S18/P18)*100)</f>
        <v>104.83784699317155</v>
      </c>
      <c r="T19" s="36">
        <f t="shared" ref="T19" si="40">IF((ISERROR(T18/Q18)),0,(T18/Q18)*100)</f>
        <v>105.04850357529216</v>
      </c>
      <c r="U19" s="39">
        <f t="shared" ref="U19" si="41">IF((ISERROR(U18/R18)),0,(U18/R18)*100)</f>
        <v>104.83322874619199</v>
      </c>
      <c r="V19" s="38">
        <f t="shared" ref="V19" si="42">IF((ISERROR(V18/S18)),0,(V18/S18)*100)</f>
        <v>104.94451766506525</v>
      </c>
      <c r="W19" s="36">
        <f t="shared" ref="W19" si="43">IF((ISERROR(W18/T18)),0,(W18/T18)*100)</f>
        <v>105.05392260520195</v>
      </c>
      <c r="X19" s="39">
        <f t="shared" ref="X19" si="44">IF((ISERROR(X18/U18)),0,(X18/U18)*100)</f>
        <v>104.73695111847556</v>
      </c>
      <c r="Y19" s="38">
        <f t="shared" ref="Y19" si="45">IF((ISERROR(Y18/V18)),0,(Y18/V18)*100)</f>
        <v>104.94895478852698</v>
      </c>
      <c r="Z19" s="36">
        <f t="shared" ref="Z19" si="46">IF((ISERROR(Z18/W18)),0,(Z18/W18)*100)</f>
        <v>105.05756843800323</v>
      </c>
      <c r="AA19" s="39">
        <f t="shared" ref="AA19" si="47">IF((ISERROR(AA18/X18)),0,(AA18/X18)*100)</f>
        <v>104.84050863211185</v>
      </c>
      <c r="AB19" s="38">
        <f t="shared" ref="AB19" si="48">IF((ISERROR(AB18/Y18)),0,(AB18/Y18)*100)</f>
        <v>104.95028102031993</v>
      </c>
      <c r="AC19" s="36">
        <f t="shared" ref="AC19" si="49">IF((ISERROR(AC18/Z18)),0,(AC18/Z18)*100)</f>
        <v>105.05876311967597</v>
      </c>
      <c r="AD19" s="39">
        <f t="shared" ref="AD19" si="50">IF((ISERROR(AD18/AA18)),0,(AD18/AA18)*100)</f>
        <v>104.73887431221907</v>
      </c>
      <c r="AE19" s="38">
        <f t="shared" ref="AE19" si="51">IF((ISERROR(AE18/AB18)),0,(AE18/AB18)*100)</f>
        <v>104.95255259673387</v>
      </c>
      <c r="AF19" s="36">
        <f t="shared" ref="AF19" si="52">IF((ISERROR(AF18/AC18)),0,(AF18/AC18)*100)</f>
        <v>105.05991840665003</v>
      </c>
      <c r="AG19" s="39">
        <f t="shared" ref="AG19" si="53">IF((ISERROR(AG18/AD18)),0,(AG18/AD18)*100)</f>
        <v>104.64062528139463</v>
      </c>
      <c r="AH19" s="38">
        <f t="shared" ref="AH19" si="54">IF((ISERROR(AH18/AE18)),0,(AH18/AE18)*100)</f>
        <v>104.95540486078256</v>
      </c>
      <c r="AI19" s="36">
        <f t="shared" ref="AI19" si="55">IF((ISERROR(AI18/AF18)),0,(AI18/AF18)*100)</f>
        <v>105.26425424511434</v>
      </c>
      <c r="AJ19" s="39">
        <f t="shared" ref="AJ19" si="56">IF((ISERROR(AJ18/AG18)),0,(AJ18/AG18)*100)</f>
        <v>104.84753148675301</v>
      </c>
      <c r="AK19" s="38">
        <f t="shared" ref="AK19" si="57">IF((ISERROR(AK18/AH18)),0,(AK18/AH18)*100)</f>
        <v>105.05985274721606</v>
      </c>
      <c r="AL19" s="36">
        <f t="shared" ref="AL19" si="58">IF((ISERROR(AL18/AI18)),0,(AL18/AI18)*100)</f>
        <v>105.26715039577836</v>
      </c>
      <c r="AM19" s="39">
        <f>IF((ISERROR(AM18/AJ18)),0,(AM18/AJ18)*100)</f>
        <v>104.95269236577568</v>
      </c>
      <c r="AN19" s="38">
        <f>IF((ISERROR(AN18/AK18)),0,(AN18/AK18)*100)</f>
        <v>105.06152298590288</v>
      </c>
      <c r="AO19" s="36">
        <f>IF((ISERROR(AO18/AL18)),0,(AO18/AL18)*100)</f>
        <v>105.2675690071122</v>
      </c>
      <c r="AP19" s="62"/>
      <c r="AQ19" s="63"/>
      <c r="AR19" s="63"/>
    </row>
    <row r="20" spans="1:44" s="64" customFormat="1" x14ac:dyDescent="0.3">
      <c r="A20" s="56" t="s">
        <v>33</v>
      </c>
      <c r="B20" s="57" t="s">
        <v>27</v>
      </c>
      <c r="C20" s="34">
        <v>103.9</v>
      </c>
      <c r="D20" s="76">
        <v>100.2</v>
      </c>
      <c r="E20" s="77">
        <v>107.7</v>
      </c>
      <c r="F20" s="78">
        <v>105.3</v>
      </c>
      <c r="G20" s="79">
        <v>105.1</v>
      </c>
      <c r="H20" s="80">
        <v>104.9</v>
      </c>
      <c r="I20" s="81">
        <v>104.8</v>
      </c>
      <c r="J20" s="79">
        <v>104.6</v>
      </c>
      <c r="K20" s="80">
        <v>104.4</v>
      </c>
      <c r="L20" s="81">
        <v>104.4</v>
      </c>
      <c r="M20" s="79">
        <v>104.2</v>
      </c>
      <c r="N20" s="80">
        <v>104</v>
      </c>
      <c r="O20" s="81">
        <v>104.2</v>
      </c>
      <c r="P20" s="79">
        <v>104</v>
      </c>
      <c r="Q20" s="80">
        <v>103.8</v>
      </c>
      <c r="R20" s="81">
        <v>104</v>
      </c>
      <c r="S20" s="79">
        <v>103.8</v>
      </c>
      <c r="T20" s="80">
        <v>103.6</v>
      </c>
      <c r="U20" s="81">
        <v>103.9</v>
      </c>
      <c r="V20" s="79">
        <v>103.7</v>
      </c>
      <c r="W20" s="80">
        <v>103.4</v>
      </c>
      <c r="X20" s="81">
        <v>103.7</v>
      </c>
      <c r="Y20" s="79">
        <v>103.5</v>
      </c>
      <c r="Z20" s="80">
        <v>103.2</v>
      </c>
      <c r="AA20" s="81">
        <v>103.7</v>
      </c>
      <c r="AB20" s="79">
        <v>103.4</v>
      </c>
      <c r="AC20" s="80">
        <v>103.1</v>
      </c>
      <c r="AD20" s="81">
        <v>103.6</v>
      </c>
      <c r="AE20" s="79">
        <v>103.3</v>
      </c>
      <c r="AF20" s="80">
        <v>103</v>
      </c>
      <c r="AG20" s="81">
        <v>103.4</v>
      </c>
      <c r="AH20" s="79">
        <v>103.1</v>
      </c>
      <c r="AI20" s="80">
        <v>103</v>
      </c>
      <c r="AJ20" s="81">
        <v>103.4</v>
      </c>
      <c r="AK20" s="79">
        <v>103</v>
      </c>
      <c r="AL20" s="80">
        <v>102.8</v>
      </c>
      <c r="AM20" s="81">
        <v>103.3</v>
      </c>
      <c r="AN20" s="79">
        <v>102.8</v>
      </c>
      <c r="AO20" s="80">
        <v>102.6</v>
      </c>
      <c r="AP20" s="68">
        <f t="shared" ref="AP20:AR21" si="59">$E20*F20*I20*L20*O20*R20*U20*X20*AA20*AD20*AG20*AJ20*AM20/1E+24</f>
        <v>171.90207889008013</v>
      </c>
      <c r="AQ20" s="68">
        <f t="shared" si="59"/>
        <v>166.67769531017044</v>
      </c>
      <c r="AR20" s="68">
        <f t="shared" si="59"/>
        <v>162.38875962758121</v>
      </c>
    </row>
    <row r="21" spans="1:44" ht="33.6" x14ac:dyDescent="0.3">
      <c r="A21" s="56" t="s">
        <v>34</v>
      </c>
      <c r="B21" s="43" t="s">
        <v>35</v>
      </c>
      <c r="C21" s="69">
        <v>80</v>
      </c>
      <c r="D21" s="70">
        <f>IF(ISERROR(((D18/C18)/(D20/100))*100),0,(((D18/C18)/(D20/100))*100))</f>
        <v>105.1126378588892</v>
      </c>
      <c r="E21" s="71">
        <f>IF(ISERROR(((E18/D18)/(E20/100))*100),0,(((E18/D18)/(E20/100))*100))</f>
        <v>94.707409152397602</v>
      </c>
      <c r="F21" s="54">
        <f>IF(ISERROR(((F18/E18)/(F20/100))*100),0,(((F18/E18)/(F20/100))*100))</f>
        <v>97.815759389478401</v>
      </c>
      <c r="G21" s="55">
        <f>IF(ISERROR(((G18/E18)/(G20/100))*100),0,(((G18/E18)/(G20/100))*100))</f>
        <v>98.953285887891568</v>
      </c>
      <c r="H21" s="53">
        <f>IF(ISERROR(((H18/E18)/(H20/100))*100),0,(((H18/E18)/(H20/100))*100))</f>
        <v>99.199973448379851</v>
      </c>
      <c r="I21" s="51">
        <f>IF(ISERROR(((I18/F18)/(I20/100))*100),0,(((I18/F18)/(I20/100))*100))</f>
        <v>99.236671030605692</v>
      </c>
      <c r="J21" s="55">
        <f>IF(ISERROR(((J18/G18)/(J20/100))*100),0,(((J18/G18)/(J20/100))*100))</f>
        <v>100.38252009936616</v>
      </c>
      <c r="K21" s="53">
        <f>IF(ISERROR(((K18/H18)/(K20/100))*100),0,(((K18/H18)/(K20/100))*100))</f>
        <v>100.59991297321653</v>
      </c>
      <c r="L21" s="51">
        <f t="shared" ref="L21:AL21" si="60">IF(ISERROR(((L18/I18)/(L20/100))*100),0,(((L18/I18)/(L20/100))*100))</f>
        <v>100.57462872379037</v>
      </c>
      <c r="M21" s="55">
        <f t="shared" si="60"/>
        <v>100.76770718751735</v>
      </c>
      <c r="N21" s="53">
        <f t="shared" si="60"/>
        <v>101.09997146411725</v>
      </c>
      <c r="O21" s="51">
        <f t="shared" si="60"/>
        <v>100.61124920203667</v>
      </c>
      <c r="P21" s="55">
        <f t="shared" si="60"/>
        <v>100.89985784901194</v>
      </c>
      <c r="Q21" s="53">
        <f t="shared" si="60"/>
        <v>101.20001825396344</v>
      </c>
      <c r="R21" s="51">
        <f t="shared" si="60"/>
        <v>100.6999169108322</v>
      </c>
      <c r="S21" s="55">
        <f t="shared" si="60"/>
        <v>100.9998525945776</v>
      </c>
      <c r="T21" s="53">
        <f t="shared" si="60"/>
        <v>101.39816947422023</v>
      </c>
      <c r="U21" s="51">
        <f t="shared" si="60"/>
        <v>100.89819898574781</v>
      </c>
      <c r="V21" s="55">
        <f t="shared" si="60"/>
        <v>101.20011346679389</v>
      </c>
      <c r="W21" s="53">
        <f t="shared" si="60"/>
        <v>101.59953830290323</v>
      </c>
      <c r="X21" s="51">
        <f t="shared" si="60"/>
        <v>100.99995286256083</v>
      </c>
      <c r="Y21" s="55">
        <f t="shared" si="60"/>
        <v>101.39995631741736</v>
      </c>
      <c r="Z21" s="53">
        <f t="shared" si="60"/>
        <v>101.79996941666978</v>
      </c>
      <c r="AA21" s="51">
        <f t="shared" si="60"/>
        <v>101.09981546008856</v>
      </c>
      <c r="AB21" s="55">
        <f t="shared" si="60"/>
        <v>101.49930466181812</v>
      </c>
      <c r="AC21" s="53">
        <f t="shared" si="60"/>
        <v>101.89986723537923</v>
      </c>
      <c r="AD21" s="51">
        <f t="shared" si="60"/>
        <v>101.09929952916899</v>
      </c>
      <c r="AE21" s="55">
        <f t="shared" si="60"/>
        <v>101.59976050022638</v>
      </c>
      <c r="AF21" s="53">
        <f t="shared" si="60"/>
        <v>101.99992078315536</v>
      </c>
      <c r="AG21" s="51">
        <f t="shared" si="60"/>
        <v>101.19983102649384</v>
      </c>
      <c r="AH21" s="55">
        <f t="shared" si="60"/>
        <v>101.79961674178716</v>
      </c>
      <c r="AI21" s="53">
        <f t="shared" si="60"/>
        <v>102.19830509234401</v>
      </c>
      <c r="AJ21" s="51">
        <f t="shared" si="60"/>
        <v>101.39993373960638</v>
      </c>
      <c r="AK21" s="55">
        <f t="shared" si="60"/>
        <v>101.99985703613208</v>
      </c>
      <c r="AL21" s="53">
        <f t="shared" si="60"/>
        <v>102.39995174686611</v>
      </c>
      <c r="AM21" s="51">
        <f>IF(ISERROR(((AM18/AJ18)/(AM20/100))*100),0,(((AM18/AJ18)/(AM20/100))*100))</f>
        <v>101.5998958042359</v>
      </c>
      <c r="AN21" s="55">
        <f>IF(ISERROR(((AN18/AK18)/(AN20/100))*100),0,(((AN18/AK18)/(AN20/100))*100))</f>
        <v>102.1999250835631</v>
      </c>
      <c r="AO21" s="53">
        <f>IF(ISERROR(((AO18/AL18)/(AO20/100))*100),0,(((AO18/AL18)/(AO20/100))*100))</f>
        <v>102.59996979250703</v>
      </c>
      <c r="AP21" s="68">
        <f t="shared" si="59"/>
        <v>101.72855637621574</v>
      </c>
      <c r="AQ21" s="68">
        <f t="shared" si="59"/>
        <v>108.486511450279</v>
      </c>
      <c r="AR21" s="68">
        <f t="shared" si="59"/>
        <v>113.17704966840485</v>
      </c>
    </row>
    <row r="22" spans="1:44" ht="50.4" x14ac:dyDescent="0.3">
      <c r="A22" s="50" t="s">
        <v>38</v>
      </c>
      <c r="B22" s="43" t="s">
        <v>30</v>
      </c>
      <c r="C22" s="28">
        <v>272194.8</v>
      </c>
      <c r="D22" s="29">
        <v>233581.898567497</v>
      </c>
      <c r="E22" s="30">
        <v>232823.115723767</v>
      </c>
      <c r="F22" s="31">
        <v>238506.54987188199</v>
      </c>
      <c r="G22" s="29">
        <v>240756.490454652</v>
      </c>
      <c r="H22" s="30">
        <v>240880</v>
      </c>
      <c r="I22" s="28">
        <v>245900.127911004</v>
      </c>
      <c r="J22" s="29">
        <v>251565.468035222</v>
      </c>
      <c r="K22" s="30">
        <v>251600</v>
      </c>
      <c r="L22" s="28">
        <v>255113.85999143001</v>
      </c>
      <c r="M22" s="29">
        <v>264366.77334429498</v>
      </c>
      <c r="N22" s="30">
        <v>264800</v>
      </c>
      <c r="O22" s="28">
        <v>264760</v>
      </c>
      <c r="P22" s="29">
        <v>277690</v>
      </c>
      <c r="Q22" s="30">
        <v>278710</v>
      </c>
      <c r="R22" s="28">
        <v>274800</v>
      </c>
      <c r="S22" s="29">
        <v>291700</v>
      </c>
      <c r="T22" s="30">
        <v>293075</v>
      </c>
      <c r="U22" s="28">
        <v>285517</v>
      </c>
      <c r="V22" s="29">
        <v>306700</v>
      </c>
      <c r="W22" s="30">
        <v>308190</v>
      </c>
      <c r="X22" s="28">
        <v>296377</v>
      </c>
      <c r="Y22" s="29">
        <v>322196</v>
      </c>
      <c r="Z22" s="30">
        <v>323777</v>
      </c>
      <c r="AA22" s="28">
        <v>307950</v>
      </c>
      <c r="AB22" s="29">
        <v>338480</v>
      </c>
      <c r="AC22" s="30">
        <v>340156</v>
      </c>
      <c r="AD22" s="28">
        <v>320312</v>
      </c>
      <c r="AE22" s="29">
        <v>355943</v>
      </c>
      <c r="AF22" s="30">
        <v>357360</v>
      </c>
      <c r="AG22" s="28">
        <v>332520</v>
      </c>
      <c r="AH22" s="29">
        <v>374316</v>
      </c>
      <c r="AI22" s="30">
        <v>375810</v>
      </c>
      <c r="AJ22" s="28">
        <v>345888</v>
      </c>
      <c r="AK22" s="29">
        <v>393640</v>
      </c>
      <c r="AL22" s="30">
        <v>394830</v>
      </c>
      <c r="AM22" s="28">
        <v>360160</v>
      </c>
      <c r="AN22" s="29">
        <v>413564</v>
      </c>
      <c r="AO22" s="30">
        <v>414815</v>
      </c>
      <c r="AP22" s="32">
        <f>IF((ISERROR(AM22/$D22)),0,(AM22/$D22)*100)</f>
        <v>154.19003022442098</v>
      </c>
      <c r="AQ22" s="32">
        <f>IF((ISERROR(AN22/$D22)),0,(AN22/$D22)*100)</f>
        <v>177.05310323115404</v>
      </c>
      <c r="AR22" s="32">
        <f>IF((ISERROR(AO22/$D22)),0,(AO22/$D22)*100)</f>
        <v>177.58867555404041</v>
      </c>
    </row>
    <row r="23" spans="1:44" s="64" customFormat="1" ht="33.6" x14ac:dyDescent="0.3">
      <c r="A23" s="56" t="s">
        <v>31</v>
      </c>
      <c r="B23" s="57" t="s">
        <v>32</v>
      </c>
      <c r="C23" s="34">
        <v>61.2</v>
      </c>
      <c r="D23" s="35">
        <f>IF((ISERROR(D22/C22)),0,(D22/C22)*100)</f>
        <v>85.81423986332473</v>
      </c>
      <c r="E23" s="36">
        <f>IF((ISERROR(E22/D22)),0,(E22/D22)*100)</f>
        <v>99.675153405129663</v>
      </c>
      <c r="F23" s="37">
        <f>IF((ISERROR(F22/E22)),0,(F22/E22)*100)</f>
        <v>102.44109530552718</v>
      </c>
      <c r="G23" s="38">
        <f>IF((ISERROR(G22/E22)),0,(G22/E22)*100)</f>
        <v>103.40746867261134</v>
      </c>
      <c r="H23" s="36">
        <f>IF((ISERROR(H22/E22)),0,(H22/E22)*100)</f>
        <v>103.46051733359332</v>
      </c>
      <c r="I23" s="39">
        <f>IF((ISERROR(I22/F22)),0,(I22/F22)*100)</f>
        <v>103.09994758764218</v>
      </c>
      <c r="J23" s="38">
        <f>IF((ISERROR(J22/G22)),0,(J22/G22)*100)</f>
        <v>104.48958927759662</v>
      </c>
      <c r="K23" s="36">
        <f>IF((ISERROR(K22/H22)),0,(K22/H22)*100)</f>
        <v>104.45034872135504</v>
      </c>
      <c r="L23" s="39">
        <f t="shared" ref="L23" si="61">IF((ISERROR(L22/I22)),0,(L22/I22)*100)</f>
        <v>103.74694074326005</v>
      </c>
      <c r="M23" s="38">
        <f t="shared" ref="M23" si="62">IF((ISERROR(M22/J22)),0,(M22/J22)*100)</f>
        <v>105.08865760036694</v>
      </c>
      <c r="N23" s="36">
        <f t="shared" ref="N23" si="63">IF((ISERROR(N22/K22)),0,(N22/K22)*100)</f>
        <v>105.24642289348172</v>
      </c>
      <c r="O23" s="39">
        <f t="shared" ref="O23" si="64">IF((ISERROR(O22/L22)),0,(O22/L22)*100)</f>
        <v>103.78111170004406</v>
      </c>
      <c r="P23" s="38">
        <f t="shared" ref="P23" si="65">IF((ISERROR(P22/M22)),0,(P22/M22)*100)</f>
        <v>105.03967517822433</v>
      </c>
      <c r="Q23" s="36">
        <f t="shared" ref="Q23" si="66">IF((ISERROR(Q22/N22)),0,(Q22/N22)*100)</f>
        <v>105.25302114803625</v>
      </c>
      <c r="R23" s="39">
        <f t="shared" ref="R23" si="67">IF((ISERROR(R22/O22)),0,(R22/O22)*100)</f>
        <v>103.79211361232814</v>
      </c>
      <c r="S23" s="38">
        <f t="shared" ref="S23" si="68">IF((ISERROR(S22/P22)),0,(S22/P22)*100)</f>
        <v>105.04519428139292</v>
      </c>
      <c r="T23" s="36">
        <f t="shared" ref="T23" si="69">IF((ISERROR(T22/Q22)),0,(T22/Q22)*100)</f>
        <v>105.1541028308995</v>
      </c>
      <c r="U23" s="39">
        <f t="shared" ref="U23" si="70">IF((ISERROR(U22/R22)),0,(U22/R22)*100)</f>
        <v>103.89992721979621</v>
      </c>
      <c r="V23" s="38">
        <f t="shared" ref="V23" si="71">IF((ISERROR(V22/S22)),0,(V22/S22)*100)</f>
        <v>105.14226945491944</v>
      </c>
      <c r="W23" s="36">
        <f t="shared" ref="W23" si="72">IF((ISERROR(W22/T22)),0,(W22/T22)*100)</f>
        <v>105.15738292246013</v>
      </c>
      <c r="X23" s="39">
        <f t="shared" ref="X23" si="73">IF((ISERROR(X22/U22)),0,(X22/U22)*100)</f>
        <v>103.80362640403197</v>
      </c>
      <c r="Y23" s="38">
        <f t="shared" ref="Y23" si="74">IF((ISERROR(Y22/V22)),0,(Y22/V22)*100)</f>
        <v>105.05249429409847</v>
      </c>
      <c r="Z23" s="36">
        <f t="shared" ref="Z23" si="75">IF((ISERROR(Z22/W22)),0,(Z22/W22)*100)</f>
        <v>105.05759434115318</v>
      </c>
      <c r="AA23" s="39">
        <f t="shared" ref="AA23" si="76">IF((ISERROR(AA22/X22)),0,(AA22/X22)*100)</f>
        <v>103.90482392358382</v>
      </c>
      <c r="AB23" s="38">
        <f t="shared" ref="AB23" si="77">IF((ISERROR(AB22/Y22)),0,(AB22/Y22)*100)</f>
        <v>105.05406646885747</v>
      </c>
      <c r="AC23" s="36">
        <f t="shared" ref="AC23" si="78">IF((ISERROR(AC22/Z22)),0,(AC22/Z22)*100)</f>
        <v>105.05872869289665</v>
      </c>
      <c r="AD23" s="39">
        <f t="shared" ref="AD23" si="79">IF((ISERROR(AD22/AA22)),0,(AD22/AA22)*100)</f>
        <v>104.01428803377171</v>
      </c>
      <c r="AE23" s="38">
        <f t="shared" ref="AE23" si="80">IF((ISERROR(AE22/AB22)),0,(AE22/AB22)*100)</f>
        <v>105.15924131411015</v>
      </c>
      <c r="AF23" s="36">
        <f t="shared" ref="AF23" si="81">IF((ISERROR(AF22/AC22)),0,(AF22/AC22)*100)</f>
        <v>105.05767941767894</v>
      </c>
      <c r="AG23" s="39">
        <f t="shared" ref="AG23" si="82">IF((ISERROR(AG22/AD22)),0,(AG22/AD22)*100)</f>
        <v>103.81128399810184</v>
      </c>
      <c r="AH23" s="38">
        <f t="shared" ref="AH23" si="83">IF((ISERROR(AH22/AE22)),0,(AH22/AE22)*100)</f>
        <v>105.16178152119862</v>
      </c>
      <c r="AI23" s="36">
        <f t="shared" ref="AI23" si="84">IF((ISERROR(AI22/AF22)),0,(AI22/AF22)*100)</f>
        <v>105.16286098052383</v>
      </c>
      <c r="AJ23" s="39">
        <f t="shared" ref="AJ23" si="85">IF((ISERROR(AJ22/AG22)),0,(AJ22/AG22)*100)</f>
        <v>104.02020931071816</v>
      </c>
      <c r="AK23" s="38">
        <f t="shared" ref="AK23" si="86">IF((ISERROR(AK22/AH22)),0,(AK22/AH22)*100)</f>
        <v>105.16248303572382</v>
      </c>
      <c r="AL23" s="36">
        <f t="shared" ref="AL23" si="87">IF((ISERROR(AL22/AI22)),0,(AL22/AI22)*100)</f>
        <v>105.06106809291929</v>
      </c>
      <c r="AM23" s="39">
        <f>IF((ISERROR(AM22/AJ22)),0,(AM22/AJ22)*100)</f>
        <v>104.12619113701544</v>
      </c>
      <c r="AN23" s="38">
        <f>IF((ISERROR(AN22/AK22)),0,(AN22/AK22)*100)</f>
        <v>105.06147749212478</v>
      </c>
      <c r="AO23" s="36">
        <f>IF((ISERROR(AO22/AL22)),0,(AO22/AL22)*100)</f>
        <v>105.06167211204823</v>
      </c>
      <c r="AP23" s="62"/>
      <c r="AQ23" s="63"/>
      <c r="AR23" s="63"/>
    </row>
    <row r="24" spans="1:44" s="64" customFormat="1" x14ac:dyDescent="0.3">
      <c r="A24" s="56" t="s">
        <v>33</v>
      </c>
      <c r="B24" s="57" t="s">
        <v>27</v>
      </c>
      <c r="C24" s="34">
        <v>104.9</v>
      </c>
      <c r="D24" s="76">
        <v>111.878709659406</v>
      </c>
      <c r="E24" s="77">
        <v>109.49082429915499</v>
      </c>
      <c r="F24" s="78">
        <v>104.8</v>
      </c>
      <c r="G24" s="79">
        <v>104.6</v>
      </c>
      <c r="H24" s="80">
        <v>104.4</v>
      </c>
      <c r="I24" s="81">
        <v>104.521276482243</v>
      </c>
      <c r="J24" s="79">
        <v>104.321299027965</v>
      </c>
      <c r="K24" s="80">
        <v>104.1</v>
      </c>
      <c r="L24" s="81">
        <v>104.389488349636</v>
      </c>
      <c r="M24" s="79">
        <v>104.189455930714</v>
      </c>
      <c r="N24" s="80">
        <v>104</v>
      </c>
      <c r="O24" s="81">
        <v>104.2</v>
      </c>
      <c r="P24" s="79">
        <v>104</v>
      </c>
      <c r="Q24" s="80">
        <v>103.8</v>
      </c>
      <c r="R24" s="81">
        <v>104</v>
      </c>
      <c r="S24" s="79">
        <v>103.8</v>
      </c>
      <c r="T24" s="80">
        <v>103.6</v>
      </c>
      <c r="U24" s="81">
        <v>103.9</v>
      </c>
      <c r="V24" s="79">
        <v>103.7</v>
      </c>
      <c r="W24" s="80">
        <v>103.4</v>
      </c>
      <c r="X24" s="81">
        <v>103.7</v>
      </c>
      <c r="Y24" s="79">
        <v>103.5</v>
      </c>
      <c r="Z24" s="80">
        <v>103.2</v>
      </c>
      <c r="AA24" s="81">
        <v>103.7</v>
      </c>
      <c r="AB24" s="79">
        <v>103.4</v>
      </c>
      <c r="AC24" s="80">
        <v>103.1</v>
      </c>
      <c r="AD24" s="81">
        <v>103.6</v>
      </c>
      <c r="AE24" s="79">
        <v>103.3</v>
      </c>
      <c r="AF24" s="80">
        <v>103</v>
      </c>
      <c r="AG24" s="81">
        <v>103.4</v>
      </c>
      <c r="AH24" s="79">
        <v>103.1</v>
      </c>
      <c r="AI24" s="80">
        <v>103</v>
      </c>
      <c r="AJ24" s="81">
        <v>103.4</v>
      </c>
      <c r="AK24" s="79">
        <v>103</v>
      </c>
      <c r="AL24" s="80">
        <v>102.8</v>
      </c>
      <c r="AM24" s="81">
        <v>103.3</v>
      </c>
      <c r="AN24" s="79">
        <v>102.8</v>
      </c>
      <c r="AO24" s="80">
        <v>102.6</v>
      </c>
      <c r="AP24" s="68">
        <f t="shared" ref="AP24:AR25" si="88">$E24*F24*I24*L24*O24*R24*U24*X24*AA24*AD24*AG24*AJ24*AM24/1E+24</f>
        <v>173.45057942732703</v>
      </c>
      <c r="AQ24" s="68">
        <f t="shared" si="88"/>
        <v>168.17670151829668</v>
      </c>
      <c r="AR24" s="68">
        <f t="shared" si="88"/>
        <v>163.82992329991413</v>
      </c>
    </row>
    <row r="25" spans="1:44" ht="33.6" x14ac:dyDescent="0.3">
      <c r="A25" s="56" t="s">
        <v>34</v>
      </c>
      <c r="B25" s="43" t="s">
        <v>35</v>
      </c>
      <c r="C25" s="69">
        <v>58.3</v>
      </c>
      <c r="D25" s="70">
        <f>IF(ISERROR(((D22/C22)/(D24/100))*100),0,(((D22/C22)/(D24/100))*100))</f>
        <v>76.702922409965467</v>
      </c>
      <c r="E25" s="71">
        <f>IF(ISERROR(((E22/D22)/(E24/100))*100),0,(((E22/D22)/(E24/100))*100))</f>
        <v>91.03516577132838</v>
      </c>
      <c r="F25" s="54">
        <f>IF(ISERROR(((F22/E22)/(F24/100))*100),0,(((F22/E22)/(F24/100))*100))</f>
        <v>97.749136741915251</v>
      </c>
      <c r="G25" s="55">
        <f>IF(ISERROR(((G22/E22)/(G24/100))*100),0,(((G22/E22)/(G24/100))*100))</f>
        <v>98.859912688920986</v>
      </c>
      <c r="H25" s="53">
        <f>IF(ISERROR(((H22/E22)/(H24/100))*100),0,(((H22/E22)/(H24/100))*100))</f>
        <v>99.10011238849934</v>
      </c>
      <c r="I25" s="51">
        <f>IF(ISERROR(((I22/F22)/(I24/100))*100),0,(((I22/F22)/(I24/100))*100))</f>
        <v>98.640153524299649</v>
      </c>
      <c r="J25" s="55">
        <f>IF(ISERROR(((J22/G22)/(J24/100))*100),0,(((J22/G22)/(J24/100))*100))</f>
        <v>100.16131916607607</v>
      </c>
      <c r="K25" s="53">
        <f>IF(ISERROR(((K22/H22)/(K24/100))*100),0,(((K22/H22)/(K24/100))*100))</f>
        <v>100.33655016460618</v>
      </c>
      <c r="L25" s="51">
        <f t="shared" ref="L25" si="89">IF(ISERROR(((L22/I22)/(L24/100))*100),0,(((L22/I22)/(L24/100))*100))</f>
        <v>99.384470968739848</v>
      </c>
      <c r="M25" s="55">
        <f t="shared" ref="M25" si="90">IF(ISERROR(((M22/J22)/(M24/100))*100),0,(((M22/J22)/(M24/100))*100))</f>
        <v>100.86304478857333</v>
      </c>
      <c r="N25" s="53">
        <f t="shared" ref="N25" si="91">IF(ISERROR(((N22/K22)/(N24/100))*100),0,(((N22/K22)/(N24/100))*100))</f>
        <v>101.19848355142473</v>
      </c>
      <c r="O25" s="51">
        <f t="shared" ref="O25" si="92">IF(ISERROR(((O22/L22)/(O24/100))*100),0,(((O22/L22)/(O24/100))*100))</f>
        <v>99.597995873362834</v>
      </c>
      <c r="P25" s="55">
        <f t="shared" ref="P25" si="93">IF(ISERROR(((P22/M22)/(P24/100))*100),0,(((P22/M22)/(P24/100))*100))</f>
        <v>100.99968767136953</v>
      </c>
      <c r="Q25" s="53">
        <f t="shared" ref="Q25" si="94">IF(ISERROR(((Q22/N22)/(Q24/100))*100),0,(((Q22/N22)/(Q24/100))*100))</f>
        <v>101.39982769560332</v>
      </c>
      <c r="R25" s="51">
        <f t="shared" ref="R25" si="95">IF(ISERROR(((R22/O22)/(R24/100))*100),0,(((R22/O22)/(R24/100))*100))</f>
        <v>99.800109242623208</v>
      </c>
      <c r="S25" s="55">
        <f t="shared" ref="S25" si="96">IF(ISERROR(((S22/P22)/(S24/100))*100),0,(((S22/P22)/(S24/100))*100))</f>
        <v>101.19960913428989</v>
      </c>
      <c r="T25" s="53">
        <f t="shared" ref="T25" si="97">IF(ISERROR(((T22/Q22)/(T24/100))*100),0,(((T22/Q22)/(T24/100))*100))</f>
        <v>101.500099257625</v>
      </c>
      <c r="U25" s="51">
        <f t="shared" ref="U25" si="98">IF(ISERROR(((U22/R22)/(U24/100))*100),0,(((U22/R22)/(U24/100))*100))</f>
        <v>99.999929951680656</v>
      </c>
      <c r="V25" s="55">
        <f t="shared" ref="V25" si="99">IF(ISERROR(((V22/S22)/(V24/100))*100),0,(((V22/S22)/(V24/100))*100))</f>
        <v>101.39080950329745</v>
      </c>
      <c r="W25" s="53">
        <f t="shared" ref="W25" si="100">IF(ISERROR(((W22/T22)/(W24/100))*100),0,(((W22/T22)/(W24/100))*100))</f>
        <v>101.69959663680864</v>
      </c>
      <c r="X25" s="51">
        <f t="shared" ref="X25" si="101">IF(ISERROR(((X22/U22)/(X24/100))*100),0,(((X22/U22)/(X24/100))*100))</f>
        <v>100.09992902992477</v>
      </c>
      <c r="Y25" s="55">
        <f t="shared" ref="Y25" si="102">IF(ISERROR(((Y22/V22)/(Y24/100))*100),0,(((Y22/V22)/(Y24/100))*100))</f>
        <v>101.49999448705167</v>
      </c>
      <c r="Z25" s="53">
        <f t="shared" ref="Z25" si="103">IF(ISERROR(((Z22/W22)/(Z24/100))*100),0,(((Z22/W22)/(Z24/100))*100))</f>
        <v>101.7999945166213</v>
      </c>
      <c r="AA25" s="51">
        <f t="shared" ref="AA25" si="104">IF(ISERROR(((AA22/X22)/(AA24/100))*100),0,(((AA22/X22)/(AA24/100))*100))</f>
        <v>100.19751583759289</v>
      </c>
      <c r="AB25" s="55">
        <f t="shared" ref="AB25" si="105">IF(ISERROR(((AB22/Y22)/(AB24/100))*100),0,(((AB22/Y22)/(AB24/100))*100))</f>
        <v>101.59967743603235</v>
      </c>
      <c r="AC25" s="53">
        <f t="shared" ref="AC25" si="106">IF(ISERROR(((AC22/Z22)/(AC24/100))*100),0,(((AC22/Z22)/(AC24/100))*100))</f>
        <v>101.89983384374071</v>
      </c>
      <c r="AD25" s="51">
        <f t="shared" ref="AD25" si="107">IF(ISERROR(((AD22/AA22)/(AD24/100))*100),0,(((AD22/AA22)/(AD24/100))*100))</f>
        <v>100.39989192449006</v>
      </c>
      <c r="AE25" s="55">
        <f t="shared" ref="AE25" si="108">IF(ISERROR(((AE22/AB22)/(AE24/100))*100),0,(((AE22/AB22)/(AE24/100))*100))</f>
        <v>101.7998463834561</v>
      </c>
      <c r="AF25" s="53">
        <f t="shared" ref="AF25" si="109">IF(ISERROR(((AF22/AC22)/(AF24/100))*100),0,(((AF22/AC22)/(AF24/100))*100))</f>
        <v>101.99774700745527</v>
      </c>
      <c r="AG25" s="51">
        <f t="shared" ref="AG25" si="110">IF(ISERROR(((AG22/AD22)/(AG24/100))*100),0,(((AG22/AD22)/(AG24/100))*100))</f>
        <v>100.39776015290313</v>
      </c>
      <c r="AH25" s="55">
        <f t="shared" ref="AH25" si="111">IF(ISERROR(((AH22/AE22)/(AH24/100))*100),0,(((AH22/AE22)/(AH24/100))*100))</f>
        <v>101.99978809039634</v>
      </c>
      <c r="AI25" s="53">
        <f t="shared" ref="AI25" si="112">IF(ISERROR(((AI22/AF22)/(AI24/100))*100),0,(((AI22/AF22)/(AI24/100))*100))</f>
        <v>102.0998650296348</v>
      </c>
      <c r="AJ25" s="51">
        <f t="shared" ref="AJ25" si="113">IF(ISERROR(((AJ22/AG22)/(AJ24/100))*100),0,(((AJ22/AG22)/(AJ24/100))*100))</f>
        <v>100.59981558096534</v>
      </c>
      <c r="AK25" s="55">
        <f t="shared" ref="AK25" si="114">IF(ISERROR(((AK22/AH22)/(AK24/100))*100),0,(((AK22/AH22)/(AK24/100))*100))</f>
        <v>102.09949809293575</v>
      </c>
      <c r="AL25" s="53">
        <f t="shared" ref="AL25" si="115">IF(ISERROR(((AL22/AI22)/(AL24/100))*100),0,(((AL22/AI22)/(AL24/100))*100))</f>
        <v>102.19948258066078</v>
      </c>
      <c r="AM25" s="51">
        <f>IF(ISERROR(((AM22/AJ22)/(AM24/100))*100),0,(((AM22/AJ22)/(AM24/100))*100))</f>
        <v>100.79979780930827</v>
      </c>
      <c r="AN25" s="55">
        <f>IF(ISERROR(((AN22/AK22)/(AN24/100))*100),0,(((AN22/AK22)/(AN24/100))*100))</f>
        <v>102.19988082891516</v>
      </c>
      <c r="AO25" s="53">
        <f>IF(ISERROR(((AO22/AL22)/(AO24/100))*100),0,(((AO22/AL22)/(AO24/100))*100))</f>
        <v>102.39929055755188</v>
      </c>
      <c r="AP25" s="68">
        <f t="shared" si="88"/>
        <v>88.895655888554771</v>
      </c>
      <c r="AQ25" s="68">
        <f t="shared" si="88"/>
        <v>105.27802105328578</v>
      </c>
      <c r="AR25" s="68">
        <f t="shared" si="88"/>
        <v>108.39819245287615</v>
      </c>
    </row>
    <row r="26" spans="1:44" ht="67.2" x14ac:dyDescent="0.3">
      <c r="A26" s="50" t="s">
        <v>39</v>
      </c>
      <c r="B26" s="43" t="s">
        <v>30</v>
      </c>
      <c r="C26" s="28">
        <v>8708</v>
      </c>
      <c r="D26" s="29">
        <v>9305.0000000000018</v>
      </c>
      <c r="E26" s="30">
        <v>10579.000000000002</v>
      </c>
      <c r="F26" s="31">
        <v>11974.000000000004</v>
      </c>
      <c r="G26" s="29">
        <v>11988.334380000002</v>
      </c>
      <c r="H26" s="30">
        <v>11990</v>
      </c>
      <c r="I26" s="28">
        <v>13217.452004000004</v>
      </c>
      <c r="J26" s="29">
        <v>13248.356276675524</v>
      </c>
      <c r="K26" s="30">
        <v>13252</v>
      </c>
      <c r="L26" s="28">
        <v>14017.107850242006</v>
      </c>
      <c r="M26" s="29">
        <v>14064.772983869378</v>
      </c>
      <c r="N26" s="30">
        <v>14080</v>
      </c>
      <c r="O26" s="28">
        <v>14866</v>
      </c>
      <c r="P26" s="29">
        <v>14932</v>
      </c>
      <c r="Q26" s="30">
        <v>14950</v>
      </c>
      <c r="R26" s="28">
        <v>15767</v>
      </c>
      <c r="S26" s="29">
        <v>15850</v>
      </c>
      <c r="T26" s="30">
        <v>15870</v>
      </c>
      <c r="U26" s="28">
        <v>16720</v>
      </c>
      <c r="V26" s="29">
        <v>16815</v>
      </c>
      <c r="W26" s="30">
        <v>16850</v>
      </c>
      <c r="X26" s="28">
        <v>17735</v>
      </c>
      <c r="Y26" s="29">
        <v>17837</v>
      </c>
      <c r="Z26" s="30">
        <v>17900</v>
      </c>
      <c r="AA26" s="28">
        <v>18790</v>
      </c>
      <c r="AB26" s="29">
        <v>18920</v>
      </c>
      <c r="AC26" s="30">
        <v>19000</v>
      </c>
      <c r="AD26" s="28">
        <v>19930</v>
      </c>
      <c r="AE26" s="29">
        <v>20070</v>
      </c>
      <c r="AF26" s="30">
        <v>20170</v>
      </c>
      <c r="AG26" s="28">
        <v>21140</v>
      </c>
      <c r="AH26" s="29">
        <v>21290</v>
      </c>
      <c r="AI26" s="30">
        <v>21420</v>
      </c>
      <c r="AJ26" s="28">
        <v>22440</v>
      </c>
      <c r="AK26" s="29">
        <v>22600</v>
      </c>
      <c r="AL26" s="30">
        <v>22760</v>
      </c>
      <c r="AM26" s="28">
        <v>23850</v>
      </c>
      <c r="AN26" s="29">
        <v>24020</v>
      </c>
      <c r="AO26" s="30">
        <v>24190</v>
      </c>
      <c r="AP26" s="32">
        <f>IF((ISERROR(AM26/$D26)),0,(AM26/$D26)*100)</f>
        <v>256.31380977968831</v>
      </c>
      <c r="AQ26" s="32">
        <f>IF((ISERROR(AN26/$D26)),0,(AN26/$D26)*100)</f>
        <v>258.14078452444915</v>
      </c>
      <c r="AR26" s="32">
        <f>IF((ISERROR(AO26/$D26)),0,(AO26/$D26)*100)</f>
        <v>259.96775926921003</v>
      </c>
    </row>
    <row r="27" spans="1:44" s="64" customFormat="1" ht="33.6" x14ac:dyDescent="0.3">
      <c r="A27" s="56" t="s">
        <v>31</v>
      </c>
      <c r="B27" s="57" t="s">
        <v>32</v>
      </c>
      <c r="C27" s="34">
        <v>95.4</v>
      </c>
      <c r="D27" s="35">
        <f>IF((ISERROR(D26/C26)),0,(D26/C26)*100)</f>
        <v>106.8557648139642</v>
      </c>
      <c r="E27" s="36">
        <f>IF((ISERROR(E26/D26)),0,(E26/D26)*100)</f>
        <v>113.69156367544331</v>
      </c>
      <c r="F27" s="37">
        <f>IF((ISERROR(F26/E26)),0,(F26/E26)*100)</f>
        <v>113.18650155969374</v>
      </c>
      <c r="G27" s="38">
        <f>IF((ISERROR(G26/E26)),0,(G26/E26)*100)</f>
        <v>113.32199999999999</v>
      </c>
      <c r="H27" s="36">
        <f>IF((ISERROR(H26/E26)),0,(H26/E26)*100)</f>
        <v>113.33774458833537</v>
      </c>
      <c r="I27" s="39">
        <f>IF((ISERROR(I26/F26)),0,(I26/F26)*100)</f>
        <v>110.38460000000001</v>
      </c>
      <c r="J27" s="38">
        <f>IF((ISERROR(J26/G26)),0,(J26/G26)*100)</f>
        <v>110.5104</v>
      </c>
      <c r="K27" s="36">
        <f>IF((ISERROR(K26/H26)),0,(K26/H26)*100)</f>
        <v>110.52543786488739</v>
      </c>
      <c r="L27" s="39">
        <f t="shared" ref="L27" si="116">IF((ISERROR(L26/I26)),0,(L26/I26)*100)</f>
        <v>106.05</v>
      </c>
      <c r="M27" s="38">
        <f t="shared" ref="M27" si="117">IF((ISERROR(M26/J26)),0,(M26/J26)*100)</f>
        <v>106.16240000000002</v>
      </c>
      <c r="N27" s="36">
        <f t="shared" ref="N27" si="118">IF((ISERROR(N26/K26)),0,(N26/K26)*100)</f>
        <v>106.24811349230305</v>
      </c>
      <c r="O27" s="39">
        <f t="shared" ref="O27" si="119">IF((ISERROR(O26/L26)),0,(O26/L26)*100)</f>
        <v>106.05611484785243</v>
      </c>
      <c r="P27" s="38">
        <f t="shared" ref="P27" si="120">IF((ISERROR(P26/M26)),0,(P26/M26)*100)</f>
        <v>106.16595104041302</v>
      </c>
      <c r="Q27" s="36">
        <f t="shared" ref="Q27" si="121">IF((ISERROR(Q26/N26)),0,(Q26/N26)*100)</f>
        <v>106.17897727272727</v>
      </c>
      <c r="R27" s="39">
        <f t="shared" ref="R27" si="122">IF((ISERROR(R26/O26)),0,(R26/O26)*100)</f>
        <v>106.06080990178933</v>
      </c>
      <c r="S27" s="38">
        <f t="shared" ref="S27" si="123">IF((ISERROR(S26/P26)),0,(S26/P26)*100)</f>
        <v>106.14787034556656</v>
      </c>
      <c r="T27" s="36">
        <f t="shared" ref="T27" si="124">IF((ISERROR(T26/Q26)),0,(T26/Q26)*100)</f>
        <v>106.15384615384616</v>
      </c>
      <c r="U27" s="39">
        <f t="shared" ref="U27" si="125">IF((ISERROR(U26/R26)),0,(U26/R26)*100)</f>
        <v>106.04426967717384</v>
      </c>
      <c r="V27" s="38">
        <f t="shared" ref="V27" si="126">IF((ISERROR(V26/S26)),0,(V26/S26)*100)</f>
        <v>106.08832807570978</v>
      </c>
      <c r="W27" s="36">
        <f t="shared" ref="W27" si="127">IF((ISERROR(W26/T26)),0,(W26/T26)*100)</f>
        <v>106.17517328292377</v>
      </c>
      <c r="X27" s="39">
        <f t="shared" ref="X27" si="128">IF((ISERROR(X26/U26)),0,(X26/U26)*100)</f>
        <v>106.07057416267942</v>
      </c>
      <c r="Y27" s="38">
        <f t="shared" ref="Y27" si="129">IF((ISERROR(Y26/V26)),0,(Y26/V26)*100)</f>
        <v>106.07790663098424</v>
      </c>
      <c r="Z27" s="36">
        <f t="shared" ref="Z27" si="130">IF((ISERROR(Z26/W26)),0,(Z26/W26)*100)</f>
        <v>106.23145400593472</v>
      </c>
      <c r="AA27" s="39">
        <f t="shared" ref="AA27" si="131">IF((ISERROR(AA26/X26)),0,(AA26/X26)*100)</f>
        <v>105.94868903298563</v>
      </c>
      <c r="AB27" s="38">
        <f t="shared" ref="AB27" si="132">IF((ISERROR(AB26/Y26)),0,(AB26/Y26)*100)</f>
        <v>106.07164881986881</v>
      </c>
      <c r="AC27" s="36">
        <f t="shared" ref="AC27" si="133">IF((ISERROR(AC26/Z26)),0,(AC26/Z26)*100)</f>
        <v>106.14525139664805</v>
      </c>
      <c r="AD27" s="39">
        <f t="shared" ref="AD27" si="134">IF((ISERROR(AD26/AA26)),0,(AD26/AA26)*100)</f>
        <v>106.06705694518361</v>
      </c>
      <c r="AE27" s="38">
        <f t="shared" ref="AE27" si="135">IF((ISERROR(AE26/AB26)),0,(AE26/AB26)*100)</f>
        <v>106.07822410147992</v>
      </c>
      <c r="AF27" s="36">
        <f t="shared" ref="AF27" si="136">IF((ISERROR(AF26/AC26)),0,(AF26/AC26)*100)</f>
        <v>106.1578947368421</v>
      </c>
      <c r="AG27" s="39">
        <f t="shared" ref="AG27" si="137">IF((ISERROR(AG26/AD26)),0,(AG26/AD26)*100)</f>
        <v>106.07124937280481</v>
      </c>
      <c r="AH27" s="38">
        <f t="shared" ref="AH27" si="138">IF((ISERROR(AH26/AE26)),0,(AH26/AE26)*100)</f>
        <v>106.0787244643747</v>
      </c>
      <c r="AI27" s="36">
        <f t="shared" ref="AI27" si="139">IF((ISERROR(AI26/AF26)),0,(AI26/AF26)*100)</f>
        <v>106.19732275656916</v>
      </c>
      <c r="AJ27" s="39">
        <f t="shared" ref="AJ27" si="140">IF((ISERROR(AJ26/AG26)),0,(AJ26/AG26)*100)</f>
        <v>106.14947965941343</v>
      </c>
      <c r="AK27" s="38">
        <f t="shared" ref="AK27" si="141">IF((ISERROR(AK26/AH26)),0,(AK26/AH26)*100)</f>
        <v>106.15312353217472</v>
      </c>
      <c r="AL27" s="36">
        <f t="shared" ref="AL27" si="142">IF((ISERROR(AL26/AI26)),0,(AL26/AI26)*100)</f>
        <v>106.25583566760038</v>
      </c>
      <c r="AM27" s="39">
        <f>IF((ISERROR(AM26/AJ26)),0,(AM26/AJ26)*100)</f>
        <v>106.28342245989305</v>
      </c>
      <c r="AN27" s="38">
        <f>IF((ISERROR(AN26/AK26)),0,(AN26/AK26)*100)</f>
        <v>106.28318584070797</v>
      </c>
      <c r="AO27" s="36">
        <f>IF((ISERROR(AO26/AL26)),0,(AO26/AL26)*100)</f>
        <v>106.2829525483304</v>
      </c>
      <c r="AP27" s="62"/>
      <c r="AQ27" s="63"/>
      <c r="AR27" s="63"/>
    </row>
    <row r="28" spans="1:44" s="64" customFormat="1" x14ac:dyDescent="0.3">
      <c r="A28" s="56" t="s">
        <v>33</v>
      </c>
      <c r="B28" s="57" t="s">
        <v>27</v>
      </c>
      <c r="C28" s="34">
        <v>110.7</v>
      </c>
      <c r="D28" s="76">
        <v>106.2</v>
      </c>
      <c r="E28" s="77">
        <v>112.9</v>
      </c>
      <c r="F28" s="78">
        <v>112.4</v>
      </c>
      <c r="G28" s="79">
        <v>112.2</v>
      </c>
      <c r="H28" s="80">
        <v>112</v>
      </c>
      <c r="I28" s="81">
        <v>109.4</v>
      </c>
      <c r="J28" s="79">
        <v>109.2</v>
      </c>
      <c r="K28" s="80">
        <v>109</v>
      </c>
      <c r="L28" s="81">
        <v>105</v>
      </c>
      <c r="M28" s="79">
        <v>104.8</v>
      </c>
      <c r="N28" s="80">
        <v>104.7</v>
      </c>
      <c r="O28" s="81">
        <v>104.8</v>
      </c>
      <c r="P28" s="79">
        <v>104.6</v>
      </c>
      <c r="Q28" s="80">
        <v>104.4</v>
      </c>
      <c r="R28" s="81">
        <v>104.6</v>
      </c>
      <c r="S28" s="79">
        <v>104.4</v>
      </c>
      <c r="T28" s="80">
        <v>104.2</v>
      </c>
      <c r="U28" s="81">
        <v>104.4</v>
      </c>
      <c r="V28" s="79">
        <v>104.2</v>
      </c>
      <c r="W28" s="80">
        <v>104</v>
      </c>
      <c r="X28" s="81">
        <v>104.2</v>
      </c>
      <c r="Y28" s="79">
        <v>104</v>
      </c>
      <c r="Z28" s="80">
        <v>103.8</v>
      </c>
      <c r="AA28" s="81">
        <v>104</v>
      </c>
      <c r="AB28" s="79">
        <v>103.9</v>
      </c>
      <c r="AC28" s="80">
        <v>103.7</v>
      </c>
      <c r="AD28" s="81">
        <v>104</v>
      </c>
      <c r="AE28" s="79">
        <v>103.8</v>
      </c>
      <c r="AF28" s="80">
        <v>103.6</v>
      </c>
      <c r="AG28" s="81">
        <v>103.9</v>
      </c>
      <c r="AH28" s="79">
        <v>103.7</v>
      </c>
      <c r="AI28" s="80">
        <v>103.5</v>
      </c>
      <c r="AJ28" s="81">
        <v>103.9</v>
      </c>
      <c r="AK28" s="79">
        <v>103.6</v>
      </c>
      <c r="AL28" s="80">
        <v>103.4</v>
      </c>
      <c r="AM28" s="81">
        <v>103.8</v>
      </c>
      <c r="AN28" s="79">
        <v>103.5</v>
      </c>
      <c r="AO28" s="80">
        <v>103.2</v>
      </c>
      <c r="AP28" s="68">
        <f t="shared" ref="AP28:AR29" si="143">$E28*F28*I28*L28*O28*R28*U28*X28*AA28*AD28*AG28*AJ28*AM28/1E+24</f>
        <v>210.67994012449813</v>
      </c>
      <c r="AQ28" s="68">
        <f t="shared" si="143"/>
        <v>205.72909895435603</v>
      </c>
      <c r="AR28" s="68">
        <f t="shared" si="143"/>
        <v>201.07734966320675</v>
      </c>
    </row>
    <row r="29" spans="1:44" ht="33.6" x14ac:dyDescent="0.3">
      <c r="A29" s="56" t="s">
        <v>34</v>
      </c>
      <c r="B29" s="43" t="s">
        <v>35</v>
      </c>
      <c r="C29" s="69">
        <v>86.2</v>
      </c>
      <c r="D29" s="70">
        <f>IF(ISERROR(((D26/C26)/(D28/100))*100),0,(((D26/C26)/(D28/100))*100))</f>
        <v>100.61748099243333</v>
      </c>
      <c r="E29" s="71">
        <f>IF(ISERROR(((E26/D26)/(E28/100))*100),0,(((E26/D26)/(E28/100))*100))</f>
        <v>100.70111928737229</v>
      </c>
      <c r="F29" s="54">
        <f>IF(ISERROR(((F26/E26)/(F28/100))*100),0,(((F26/E26)/(F28/100))*100))</f>
        <v>100.69973448371327</v>
      </c>
      <c r="G29" s="55">
        <f>IF(ISERROR(((G26/E26)/(G28/100))*100),0,(((G26/E26)/(G28/100))*100))</f>
        <v>100.99999999999997</v>
      </c>
      <c r="H29" s="53">
        <f>IF(ISERROR(((H26/E26)/(H28/100))*100),0,(((H26/E26)/(H28/100))*100))</f>
        <v>101.1944148110137</v>
      </c>
      <c r="I29" s="51">
        <f>IF(ISERROR(((I26/F26)/(I28/100))*100),0,(((I26/F26)/(I28/100))*100))</f>
        <v>100.9</v>
      </c>
      <c r="J29" s="55">
        <f>IF(ISERROR(((J26/G26)/(J28/100))*100),0,(((J26/G26)/(J28/100))*100))</f>
        <v>101.2</v>
      </c>
      <c r="K29" s="53">
        <f>IF(ISERROR(((K26/H26)/(K28/100))*100),0,(((K26/H26)/(K28/100))*100))</f>
        <v>101.39948427971319</v>
      </c>
      <c r="L29" s="51">
        <f t="shared" ref="L29" si="144">IF(ISERROR(((L26/I26)/(L28/100))*100),0,(((L26/I26)/(L28/100))*100))</f>
        <v>101</v>
      </c>
      <c r="M29" s="55">
        <f t="shared" ref="M29" si="145">IF(ISERROR(((M26/J26)/(M28/100))*100),0,(((M26/J26)/(M28/100))*100))</f>
        <v>101.30000000000001</v>
      </c>
      <c r="N29" s="53">
        <f t="shared" ref="N29" si="146">IF(ISERROR(((N26/K26)/(N28/100))*100),0,(((N26/K26)/(N28/100))*100))</f>
        <v>101.47861842626844</v>
      </c>
      <c r="O29" s="51">
        <f t="shared" ref="O29" si="147">IF(ISERROR(((O26/L26)/(O28/100))*100),0,(((O26/L26)/(O28/100))*100))</f>
        <v>101.19858287008819</v>
      </c>
      <c r="P29" s="55">
        <f t="shared" ref="P29" si="148">IF(ISERROR(((P26/M26)/(P28/100))*100),0,(((P26/M26)/(P28/100))*100))</f>
        <v>101.49708512467784</v>
      </c>
      <c r="Q29" s="53">
        <f t="shared" ref="Q29" si="149">IF(ISERROR(((Q26/N26)/(Q28/100))*100),0,(((Q26/N26)/(Q28/100))*100))</f>
        <v>101.70400121908743</v>
      </c>
      <c r="R29" s="51">
        <f t="shared" ref="R29" si="150">IF(ISERROR(((R26/O26)/(R28/100))*100),0,(((R26/O26)/(R28/100))*100))</f>
        <v>101.3965677837374</v>
      </c>
      <c r="S29" s="55">
        <f t="shared" ref="S29" si="151">IF(ISERROR(((S26/P26)/(S28/100))*100),0,(((S26/P26)/(S28/100))*100))</f>
        <v>101.67420531184537</v>
      </c>
      <c r="T29" s="53">
        <f t="shared" ref="T29" si="152">IF(ISERROR(((T26/Q26)/(T28/100))*100),0,(((T26/Q26)/(T28/100))*100))</f>
        <v>101.87509227816329</v>
      </c>
      <c r="U29" s="51">
        <f t="shared" ref="U29" si="153">IF(ISERROR(((U26/R26)/(U28/100))*100),0,(((U26/R26)/(U28/100))*100))</f>
        <v>101.57497095514736</v>
      </c>
      <c r="V29" s="55">
        <f t="shared" ref="V29" si="154">IF(ISERROR(((V26/S26)/(V28/100))*100),0,(((V26/S26)/(V28/100))*100))</f>
        <v>101.81221504386735</v>
      </c>
      <c r="W29" s="53">
        <f t="shared" ref="W29" si="155">IF(ISERROR(((W26/T26)/(W28/100))*100),0,(((W26/T26)/(W28/100))*100))</f>
        <v>102.09151277204207</v>
      </c>
      <c r="X29" s="51">
        <f t="shared" ref="X29" si="156">IF(ISERROR(((X26/U26)/(X28/100))*100),0,(((X26/U26)/(X28/100))*100))</f>
        <v>101.79517673961556</v>
      </c>
      <c r="Y29" s="55">
        <f t="shared" ref="Y29" si="157">IF(ISERROR(((Y26/V26)/(Y28/100))*100),0,(((Y26/V26)/(Y28/100))*100))</f>
        <v>101.99798714517716</v>
      </c>
      <c r="Z29" s="53">
        <f t="shared" ref="Z29" si="158">IF(ISERROR(((Z26/W26)/(Z28/100))*100),0,(((Z26/W26)/(Z28/100))*100))</f>
        <v>102.34244123885811</v>
      </c>
      <c r="AA29" s="51">
        <f t="shared" ref="AA29" si="159">IF(ISERROR(((AA26/X26)/(AA28/100))*100),0,(((AA26/X26)/(AA28/100))*100))</f>
        <v>101.87373945479385</v>
      </c>
      <c r="AB29" s="55">
        <f t="shared" ref="AB29" si="160">IF(ISERROR(((AB26/Y26)/(AB28/100))*100),0,(((AB26/Y26)/(AB28/100))*100))</f>
        <v>102.09013360911339</v>
      </c>
      <c r="AC29" s="53">
        <f t="shared" ref="AC29" si="161">IF(ISERROR(((AC26/Z26)/(AC28/100))*100),0,(((AC26/Z26)/(AC28/100))*100))</f>
        <v>102.3580052040965</v>
      </c>
      <c r="AD29" s="51">
        <f t="shared" ref="AD29" si="162">IF(ISERROR(((AD26/AA26)/(AD28/100))*100),0,(((AD26/AA26)/(AD28/100))*100))</f>
        <v>101.98755475498425</v>
      </c>
      <c r="AE29" s="55">
        <f t="shared" ref="AE29" si="163">IF(ISERROR(((AE26/AB26)/(AE28/100))*100),0,(((AE26/AB26)/(AE28/100))*100))</f>
        <v>102.19482090701339</v>
      </c>
      <c r="AF29" s="53">
        <f t="shared" ref="AF29" si="164">IF(ISERROR(((AF26/AC26)/(AF28/100))*100),0,(((AF26/AC26)/(AF28/100))*100))</f>
        <v>102.4690103637472</v>
      </c>
      <c r="AG29" s="51">
        <f t="shared" ref="AG29" si="165">IF(ISERROR(((AG26/AD26)/(AG28/100))*100),0,(((AG26/AD26)/(AG28/100))*100))</f>
        <v>102.08974915573128</v>
      </c>
      <c r="AH29" s="55">
        <f t="shared" ref="AH29" si="166">IF(ISERROR(((AH26/AE26)/(AH28/100))*100),0,(((AH26/AE26)/(AH28/100))*100))</f>
        <v>102.29385194250213</v>
      </c>
      <c r="AI29" s="53">
        <f t="shared" ref="AI29" si="167">IF(ISERROR(((AI26/AF26)/(AI28/100))*100),0,(((AI26/AF26)/(AI28/100))*100))</f>
        <v>102.6061089435451</v>
      </c>
      <c r="AJ29" s="51">
        <f t="shared" ref="AJ29" si="168">IF(ISERROR(((AJ26/AG26)/(AJ28/100))*100),0,(((AJ26/AG26)/(AJ28/100))*100))</f>
        <v>102.16504298307356</v>
      </c>
      <c r="AK29" s="55">
        <f t="shared" ref="AK29" si="169">IF(ISERROR(((AK26/AH26)/(AK28/100))*100),0,(((AK26/AH26)/(AK28/100))*100))</f>
        <v>102.46440495383659</v>
      </c>
      <c r="AL29" s="53">
        <f t="shared" ref="AL29" si="170">IF(ISERROR(((AL26/AI26)/(AL28/100))*100),0,(((AL26/AI26)/(AL28/100))*100))</f>
        <v>102.76193004603518</v>
      </c>
      <c r="AM29" s="51">
        <f>IF(ISERROR(((AM26/AJ26)/(AM28/100))*100),0,(((AM26/AJ26)/(AM28/100))*100))</f>
        <v>102.39250718679483</v>
      </c>
      <c r="AN29" s="55">
        <f>IF(ISERROR(((AN26/AK26)/(AN28/100))*100),0,(((AN26/AK26)/(AN28/100))*100))</f>
        <v>102.68906844512848</v>
      </c>
      <c r="AO29" s="53">
        <f>IF(ISERROR(((AO26/AL26)/(AO28/100))*100),0,(((AO26/AL26)/(AO28/100))*100))</f>
        <v>102.9873571204752</v>
      </c>
      <c r="AP29" s="68">
        <f t="shared" si="143"/>
        <v>121.66028224055093</v>
      </c>
      <c r="AQ29" s="68">
        <f t="shared" si="143"/>
        <v>125.47606820643368</v>
      </c>
      <c r="AR29" s="68">
        <f t="shared" si="143"/>
        <v>129.28744073096323</v>
      </c>
    </row>
    <row r="30" spans="1:44" ht="84" x14ac:dyDescent="0.3">
      <c r="A30" s="50" t="s">
        <v>40</v>
      </c>
      <c r="B30" s="43" t="s">
        <v>30</v>
      </c>
      <c r="C30" s="28">
        <v>7131</v>
      </c>
      <c r="D30" s="29">
        <v>7321</v>
      </c>
      <c r="E30" s="30">
        <v>8069.8</v>
      </c>
      <c r="F30" s="31">
        <v>8473.2999999999993</v>
      </c>
      <c r="G30" s="29">
        <v>8488.7000000000007</v>
      </c>
      <c r="H30" s="30">
        <v>8490</v>
      </c>
      <c r="I30" s="28">
        <v>8897.4999999999982</v>
      </c>
      <c r="J30" s="29">
        <v>8953.1000000000022</v>
      </c>
      <c r="K30" s="30">
        <v>8962</v>
      </c>
      <c r="L30" s="28">
        <v>9342.3999999999978</v>
      </c>
      <c r="M30" s="29">
        <v>9468.3000000000011</v>
      </c>
      <c r="N30" s="30">
        <v>9488</v>
      </c>
      <c r="O30" s="28">
        <v>9813</v>
      </c>
      <c r="P30" s="29">
        <v>10015</v>
      </c>
      <c r="Q30" s="30">
        <v>10035</v>
      </c>
      <c r="R30" s="28">
        <v>10300</v>
      </c>
      <c r="S30" s="29">
        <v>10580</v>
      </c>
      <c r="T30" s="30">
        <v>10600</v>
      </c>
      <c r="U30" s="28">
        <v>10800</v>
      </c>
      <c r="V30" s="29">
        <v>11170</v>
      </c>
      <c r="W30" s="30">
        <v>11190</v>
      </c>
      <c r="X30" s="28">
        <v>11310</v>
      </c>
      <c r="Y30" s="29">
        <v>11780</v>
      </c>
      <c r="Z30" s="30">
        <v>11813</v>
      </c>
      <c r="AA30" s="28">
        <v>11835</v>
      </c>
      <c r="AB30" s="29">
        <v>12420</v>
      </c>
      <c r="AC30" s="30">
        <v>12470</v>
      </c>
      <c r="AD30" s="28">
        <v>12370</v>
      </c>
      <c r="AE30" s="29">
        <v>13099</v>
      </c>
      <c r="AF30" s="30">
        <v>13165</v>
      </c>
      <c r="AG30" s="28">
        <v>12919</v>
      </c>
      <c r="AH30" s="29">
        <v>13820</v>
      </c>
      <c r="AI30" s="30">
        <v>13900</v>
      </c>
      <c r="AJ30" s="28">
        <v>13500</v>
      </c>
      <c r="AK30" s="29">
        <v>14590</v>
      </c>
      <c r="AL30" s="30">
        <v>14690</v>
      </c>
      <c r="AM30" s="28">
        <v>14100</v>
      </c>
      <c r="AN30" s="29">
        <v>15388</v>
      </c>
      <c r="AO30" s="30">
        <v>15510</v>
      </c>
      <c r="AP30" s="32">
        <f>IF((ISERROR(AM30/$D30)),0,(AM30/$D30)*100)</f>
        <v>192.59663980330558</v>
      </c>
      <c r="AQ30" s="32">
        <f>IF((ISERROR(AN30/$D30)),0,(AN30/$D30)*100)</f>
        <v>210.18986477257204</v>
      </c>
      <c r="AR30" s="32">
        <f>IF((ISERROR(AO30/$D30)),0,(AO30/$D30)*100)</f>
        <v>211.85630378363612</v>
      </c>
    </row>
    <row r="31" spans="1:44" s="64" customFormat="1" ht="33.6" x14ac:dyDescent="0.3">
      <c r="A31" s="56" t="s">
        <v>31</v>
      </c>
      <c r="B31" s="57" t="s">
        <v>32</v>
      </c>
      <c r="C31" s="34">
        <v>110.2</v>
      </c>
      <c r="D31" s="35">
        <f>IF((ISERROR(D30/C30)),0,(D30/C30)*100)</f>
        <v>102.66442294208386</v>
      </c>
      <c r="E31" s="36">
        <f>IF((ISERROR(E30/D30)),0,(E30/D30)*100)</f>
        <v>110.2281109138096</v>
      </c>
      <c r="F31" s="37">
        <f>IF((ISERROR(F30/E30)),0,(F30/E30)*100)</f>
        <v>105.00012391880837</v>
      </c>
      <c r="G31" s="38">
        <f>IF((ISERROR(G30/E30)),0,(G30/E30)*100)</f>
        <v>105.19095888373937</v>
      </c>
      <c r="H31" s="36">
        <f>IF((ISERROR(H30/E30)),0,(H30/E30)*100)</f>
        <v>105.20706832883096</v>
      </c>
      <c r="I31" s="39">
        <f>IF((ISERROR(I30/F30)),0,(I30/F30)*100)</f>
        <v>105.00631395088098</v>
      </c>
      <c r="J31" s="38">
        <f>IF((ISERROR(J30/G30)),0,(J30/G30)*100)</f>
        <v>105.47080236078553</v>
      </c>
      <c r="K31" s="36">
        <f>IF((ISERROR(K30/H30)),0,(K30/H30)*100)</f>
        <v>105.55948174322734</v>
      </c>
      <c r="L31" s="39">
        <f t="shared" ref="L31" si="171">IF((ISERROR(L30/I30)),0,(L30/I30)*100)</f>
        <v>105.00028097780275</v>
      </c>
      <c r="M31" s="38">
        <f t="shared" ref="M31" si="172">IF((ISERROR(M30/J30)),0,(M30/J30)*100)</f>
        <v>105.75443142598651</v>
      </c>
      <c r="N31" s="36">
        <f t="shared" ref="N31" si="173">IF((ISERROR(N30/K30)),0,(N30/K30)*100)</f>
        <v>105.86922561928141</v>
      </c>
      <c r="O31" s="39">
        <f t="shared" ref="O31" si="174">IF((ISERROR(O30/L30)),0,(O30/L30)*100)</f>
        <v>105.03724952902897</v>
      </c>
      <c r="P31" s="38">
        <f t="shared" ref="P31" si="175">IF((ISERROR(P30/M30)),0,(P30/M30)*100)</f>
        <v>105.77400378103776</v>
      </c>
      <c r="Q31" s="36">
        <f t="shared" ref="Q31" si="176">IF((ISERROR(Q30/N30)),0,(Q30/N30)*100)</f>
        <v>105.76517706576729</v>
      </c>
      <c r="R31" s="39">
        <f t="shared" ref="R31" si="177">IF((ISERROR(R30/O30)),0,(R30/O30)*100)</f>
        <v>104.9628044430857</v>
      </c>
      <c r="S31" s="38">
        <f t="shared" ref="S31" si="178">IF((ISERROR(S30/P30)),0,(S30/P30)*100)</f>
        <v>105.64153769345981</v>
      </c>
      <c r="T31" s="36">
        <f t="shared" ref="T31" si="179">IF((ISERROR(T30/Q30)),0,(T30/Q30)*100)</f>
        <v>105.63029397110115</v>
      </c>
      <c r="U31" s="39">
        <f t="shared" ref="U31" si="180">IF((ISERROR(U30/R30)),0,(U30/R30)*100)</f>
        <v>104.85436893203884</v>
      </c>
      <c r="V31" s="38">
        <f t="shared" ref="V31" si="181">IF((ISERROR(V30/S30)),0,(V30/S30)*100)</f>
        <v>105.5765595463138</v>
      </c>
      <c r="W31" s="36">
        <f t="shared" ref="W31" si="182">IF((ISERROR(W30/T30)),0,(W30/T30)*100)</f>
        <v>105.56603773584905</v>
      </c>
      <c r="X31" s="39">
        <f t="shared" ref="X31" si="183">IF((ISERROR(X30/U30)),0,(X30/U30)*100)</f>
        <v>104.72222222222223</v>
      </c>
      <c r="Y31" s="38">
        <f t="shared" ref="Y31" si="184">IF((ISERROR(Y30/V30)),0,(Y30/V30)*100)</f>
        <v>105.4610564010743</v>
      </c>
      <c r="Z31" s="36">
        <f t="shared" ref="Z31" si="185">IF((ISERROR(Z30/W30)),0,(Z30/W30)*100)</f>
        <v>105.56747095621091</v>
      </c>
      <c r="AA31" s="39">
        <f t="shared" ref="AA31" si="186">IF((ISERROR(AA30/X30)),0,(AA30/X30)*100)</f>
        <v>104.6419098143236</v>
      </c>
      <c r="AB31" s="38">
        <f t="shared" ref="AB31" si="187">IF((ISERROR(AB30/Y30)),0,(AB30/Y30)*100)</f>
        <v>105.43293718166385</v>
      </c>
      <c r="AC31" s="36">
        <f t="shared" ref="AC31" si="188">IF((ISERROR(AC30/Z30)),0,(AC30/Z30)*100)</f>
        <v>105.56166934732923</v>
      </c>
      <c r="AD31" s="39">
        <f t="shared" ref="AD31" si="189">IF((ISERROR(AD30/AA30)),0,(AD30/AA30)*100)</f>
        <v>104.52049007182087</v>
      </c>
      <c r="AE31" s="38">
        <f t="shared" ref="AE31" si="190">IF((ISERROR(AE30/AB30)),0,(AE30/AB30)*100)</f>
        <v>105.46698872785829</v>
      </c>
      <c r="AF31" s="36">
        <f t="shared" ref="AF31" si="191">IF((ISERROR(AF30/AC30)),0,(AF30/AC30)*100)</f>
        <v>105.57337610264635</v>
      </c>
      <c r="AG31" s="39">
        <f t="shared" ref="AG31" si="192">IF((ISERROR(AG30/AD30)),0,(AG30/AD30)*100)</f>
        <v>104.43815683104285</v>
      </c>
      <c r="AH31" s="38">
        <f t="shared" ref="AH31" si="193">IF((ISERROR(AH30/AE30)),0,(AH30/AE30)*100)</f>
        <v>105.50423696465378</v>
      </c>
      <c r="AI31" s="36">
        <f t="shared" ref="AI31" si="194">IF((ISERROR(AI30/AF30)),0,(AI30/AF30)*100)</f>
        <v>105.58298518799849</v>
      </c>
      <c r="AJ31" s="39">
        <f t="shared" ref="AJ31" si="195">IF((ISERROR(AJ30/AG30)),0,(AJ30/AG30)*100)</f>
        <v>104.4972521092964</v>
      </c>
      <c r="AK31" s="38">
        <f t="shared" ref="AK31" si="196">IF((ISERROR(AK30/AH30)),0,(AK30/AH30)*100)</f>
        <v>105.57163531114327</v>
      </c>
      <c r="AL31" s="36">
        <f t="shared" ref="AL31" si="197">IF((ISERROR(AL30/AI30)),0,(AL30/AI30)*100)</f>
        <v>105.68345323741006</v>
      </c>
      <c r="AM31" s="39">
        <f>IF((ISERROR(AM30/AJ30)),0,(AM30/AJ30)*100)</f>
        <v>104.44444444444446</v>
      </c>
      <c r="AN31" s="38">
        <f>IF((ISERROR(AN30/AK30)),0,(AN30/AK30)*100)</f>
        <v>105.46949965729952</v>
      </c>
      <c r="AO31" s="36">
        <f>IF((ISERROR(AO30/AL30)),0,(AO30/AL30)*100)</f>
        <v>105.58202859087815</v>
      </c>
      <c r="AP31" s="62"/>
      <c r="AQ31" s="63"/>
      <c r="AR31" s="63"/>
    </row>
    <row r="32" spans="1:44" s="64" customFormat="1" x14ac:dyDescent="0.3">
      <c r="A32" s="56" t="s">
        <v>33</v>
      </c>
      <c r="B32" s="57" t="s">
        <v>27</v>
      </c>
      <c r="C32" s="34">
        <v>114.4</v>
      </c>
      <c r="D32" s="76">
        <v>110.6</v>
      </c>
      <c r="E32" s="77">
        <v>104.4</v>
      </c>
      <c r="F32" s="78">
        <v>104.5</v>
      </c>
      <c r="G32" s="79">
        <v>104.3</v>
      </c>
      <c r="H32" s="80">
        <v>104.1</v>
      </c>
      <c r="I32" s="81">
        <v>104.3</v>
      </c>
      <c r="J32" s="79">
        <v>104.1</v>
      </c>
      <c r="K32" s="80">
        <v>104</v>
      </c>
      <c r="L32" s="81">
        <v>104.2</v>
      </c>
      <c r="M32" s="79">
        <v>104</v>
      </c>
      <c r="N32" s="80">
        <v>103.9</v>
      </c>
      <c r="O32" s="81">
        <v>104</v>
      </c>
      <c r="P32" s="79">
        <v>103.8</v>
      </c>
      <c r="Q32" s="80">
        <v>103.7</v>
      </c>
      <c r="R32" s="81">
        <v>103.8</v>
      </c>
      <c r="S32" s="79">
        <v>103.6</v>
      </c>
      <c r="T32" s="80">
        <v>103.5</v>
      </c>
      <c r="U32" s="81">
        <v>103.6</v>
      </c>
      <c r="V32" s="79">
        <v>103.4</v>
      </c>
      <c r="W32" s="80">
        <v>103.3</v>
      </c>
      <c r="X32" s="81">
        <v>103.4</v>
      </c>
      <c r="Y32" s="79">
        <v>103.2</v>
      </c>
      <c r="Z32" s="80">
        <v>103.1</v>
      </c>
      <c r="AA32" s="81">
        <v>103.2</v>
      </c>
      <c r="AB32" s="79">
        <v>103</v>
      </c>
      <c r="AC32" s="80">
        <v>102.9</v>
      </c>
      <c r="AD32" s="81">
        <v>103</v>
      </c>
      <c r="AE32" s="79">
        <v>102.8</v>
      </c>
      <c r="AF32" s="80">
        <v>102.7</v>
      </c>
      <c r="AG32" s="81">
        <v>102.8</v>
      </c>
      <c r="AH32" s="79">
        <v>102.7</v>
      </c>
      <c r="AI32" s="80">
        <v>102.6</v>
      </c>
      <c r="AJ32" s="81">
        <v>102.7</v>
      </c>
      <c r="AK32" s="79">
        <v>102.6</v>
      </c>
      <c r="AL32" s="80">
        <v>102.5</v>
      </c>
      <c r="AM32" s="81">
        <v>102.5</v>
      </c>
      <c r="AN32" s="79">
        <v>102.4</v>
      </c>
      <c r="AO32" s="80">
        <v>102.3</v>
      </c>
      <c r="AP32" s="68">
        <f t="shared" ref="AP32:AR33" si="198">$E32*F32*I32*L32*O32*R32*U32*X32*AA32*AD32*AG32*AJ32*AM32/1E+24</f>
        <v>157.71904877728522</v>
      </c>
      <c r="AQ32" s="68">
        <f t="shared" si="198"/>
        <v>154.55189031084689</v>
      </c>
      <c r="AR32" s="68">
        <f t="shared" si="198"/>
        <v>152.61980216402267</v>
      </c>
    </row>
    <row r="33" spans="1:44" ht="33.6" x14ac:dyDescent="0.3">
      <c r="A33" s="56" t="s">
        <v>34</v>
      </c>
      <c r="B33" s="43" t="s">
        <v>35</v>
      </c>
      <c r="C33" s="69">
        <v>96.3</v>
      </c>
      <c r="D33" s="70">
        <f>IF(ISERROR(((D30/C30)/(D32/100))*100),0,(((D30/C30)/(D32/100))*100))</f>
        <v>92.824975535338055</v>
      </c>
      <c r="E33" s="71">
        <f>IF(ISERROR(((E30/D30)/(E32/100))*100),0,(((E30/D30)/(E32/100))*100))</f>
        <v>105.58248171820843</v>
      </c>
      <c r="F33" s="54">
        <f>IF(ISERROR(((F30/E30)/(F32/100))*100),0,(((F30/E30)/(F32/100))*100))</f>
        <v>100.47858748211328</v>
      </c>
      <c r="G33" s="55">
        <f>IF(ISERROR(((G30/E30)/(G32/100))*100),0,(((G30/E30)/(G32/100))*100))</f>
        <v>100.85422711767917</v>
      </c>
      <c r="H33" s="53">
        <f>IF(ISERROR(((H30/E30)/(H32/100))*100),0,(((H30/E30)/(H32/100))*100))</f>
        <v>101.06346621405471</v>
      </c>
      <c r="I33" s="51">
        <f>IF(ISERROR(((I30/F30)/(I32/100))*100),0,(((I30/F30)/(I32/100))*100))</f>
        <v>100.6771945837785</v>
      </c>
      <c r="J33" s="55">
        <f>IF(ISERROR(((J30/G30)/(J32/100))*100),0,(((J30/G30)/(J32/100))*100))</f>
        <v>101.31681302669119</v>
      </c>
      <c r="K33" s="53">
        <f>IF(ISERROR(((K30/H30)/(K32/100))*100),0,(((K30/H30)/(K32/100))*100))</f>
        <v>101.49950167618012</v>
      </c>
      <c r="L33" s="51">
        <f t="shared" ref="L33" si="199">IF(ISERROR(((L30/I30)/(L32/100))*100),0,(((L30/I30)/(L32/100))*100))</f>
        <v>100.76802397101989</v>
      </c>
      <c r="M33" s="55">
        <f t="shared" ref="M33" si="200">IF(ISERROR(((M30/J30)/(M32/100))*100),0,(((M30/J30)/(M32/100))*100))</f>
        <v>101.6869532942178</v>
      </c>
      <c r="N33" s="53">
        <f t="shared" ref="N33" si="201">IF(ISERROR(((N30/K30)/(N32/100))*100),0,(((N30/K30)/(N32/100))*100))</f>
        <v>101.89530858448641</v>
      </c>
      <c r="O33" s="51">
        <f t="shared" ref="O33" si="202">IF(ISERROR(((O30/L30)/(O32/100))*100),0,(((O30/L30)/(O32/100))*100))</f>
        <v>100.99735531637401</v>
      </c>
      <c r="P33" s="55">
        <f t="shared" ref="P33" si="203">IF(ISERROR(((P30/M30)/(P32/100))*100),0,(((P30/M30)/(P32/100))*100))</f>
        <v>101.90173774666451</v>
      </c>
      <c r="Q33" s="53">
        <f t="shared" ref="Q33" si="204">IF(ISERROR(((Q30/N30)/(Q32/100))*100),0,(((Q30/N30)/(Q32/100))*100))</f>
        <v>101.99149186669942</v>
      </c>
      <c r="R33" s="51">
        <f t="shared" ref="R33" si="205">IF(ISERROR(((R30/O30)/(R32/100))*100),0,(((R30/O30)/(R32/100))*100))</f>
        <v>101.12023549430221</v>
      </c>
      <c r="S33" s="55">
        <f t="shared" ref="S33" si="206">IF(ISERROR(((S30/P30)/(S32/100))*100),0,(((S30/P30)/(S32/100))*100))</f>
        <v>101.9705962292083</v>
      </c>
      <c r="T33" s="53">
        <f t="shared" ref="T33" si="207">IF(ISERROR(((T30/Q30)/(T32/100))*100),0,(((T30/Q30)/(T32/100))*100))</f>
        <v>102.05825504454218</v>
      </c>
      <c r="U33" s="51">
        <f t="shared" ref="U33" si="208">IF(ISERROR(((U30/R30)/(U32/100))*100),0,(((U30/R30)/(U32/100))*100))</f>
        <v>101.21078082243132</v>
      </c>
      <c r="V33" s="55">
        <f t="shared" ref="V33" si="209">IF(ISERROR(((V30/S30)/(V32/100))*100),0,(((V30/S30)/(V32/100))*100))</f>
        <v>102.10498989005204</v>
      </c>
      <c r="W33" s="53">
        <f t="shared" ref="W33" si="210">IF(ISERROR(((W30/T30)/(W32/100))*100),0,(((W30/T30)/(W32/100))*100))</f>
        <v>102.19364737255474</v>
      </c>
      <c r="X33" s="51">
        <f t="shared" ref="X33" si="211">IF(ISERROR(((X30/U30)/(X32/100))*100),0,(((X30/U30)/(X32/100))*100))</f>
        <v>101.27874489576618</v>
      </c>
      <c r="Y33" s="55">
        <f t="shared" ref="Y33" si="212">IF(ISERROR(((Y30/V30)/(Y32/100))*100),0,(((Y30/V30)/(Y32/100))*100))</f>
        <v>102.190946125072</v>
      </c>
      <c r="Z33" s="53">
        <f t="shared" ref="Z33" si="213">IF(ISERROR(((Z30/W30)/(Z32/100))*100),0,(((Z30/W30)/(Z32/100))*100))</f>
        <v>102.39327929797372</v>
      </c>
      <c r="AA33" s="51">
        <f t="shared" ref="AA33" si="214">IF(ISERROR(((AA30/X30)/(AA32/100))*100),0,(((AA30/X30)/(AA32/100))*100))</f>
        <v>101.39719943248411</v>
      </c>
      <c r="AB33" s="55">
        <f t="shared" ref="AB33" si="215">IF(ISERROR(((AB30/Y30)/(AB32/100))*100),0,(((AB30/Y30)/(AB32/100))*100))</f>
        <v>102.36207493365421</v>
      </c>
      <c r="AC33" s="53">
        <f t="shared" ref="AC33" si="216">IF(ISERROR(((AC30/Z30)/(AC32/100))*100),0,(((AC30/Z30)/(AC32/100))*100))</f>
        <v>102.58665631421692</v>
      </c>
      <c r="AD33" s="51">
        <f t="shared" ref="AD33" si="217">IF(ISERROR(((AD30/AA30)/(AD32/100))*100),0,(((AD30/AA30)/(AD32/100))*100))</f>
        <v>101.47620395322414</v>
      </c>
      <c r="AE33" s="55">
        <f t="shared" ref="AE33" si="218">IF(ISERROR(((AE30/AB30)/(AE32/100))*100),0,(((AE30/AB30)/(AE32/100))*100))</f>
        <v>102.59434701153529</v>
      </c>
      <c r="AF33" s="53">
        <f t="shared" ref="AF33" si="219">IF(ISERROR(((AF30/AC30)/(AF32/100))*100),0,(((AF30/AC30)/(AF32/100))*100))</f>
        <v>102.79783456927586</v>
      </c>
      <c r="AG33" s="51">
        <f t="shared" ref="AG33" si="220">IF(ISERROR(((AG30/AD30)/(AG32/100))*100),0,(((AG30/AD30)/(AG32/100))*100))</f>
        <v>101.59353777338798</v>
      </c>
      <c r="AH33" s="55">
        <f t="shared" ref="AH33" si="221">IF(ISERROR(((AH30/AE30)/(AH32/100))*100),0,(((AH30/AE30)/(AH32/100))*100))</f>
        <v>102.73051311066578</v>
      </c>
      <c r="AI33" s="53">
        <f t="shared" ref="AI33" si="222">IF(ISERROR(((AI30/AF30)/(AI32/100))*100),0,(((AI30/AF30)/(AI32/100))*100))</f>
        <v>102.90739297075876</v>
      </c>
      <c r="AJ33" s="51">
        <f t="shared" ref="AJ33" si="223">IF(ISERROR(((AJ30/AG30)/(AJ32/100))*100),0,(((AJ30/AG30)/(AJ32/100))*100))</f>
        <v>101.75000205384264</v>
      </c>
      <c r="AK33" s="55">
        <f t="shared" ref="AK33" si="224">IF(ISERROR(((AK30/AH30)/(AK32/100))*100),0,(((AK30/AH30)/(AK32/100))*100))</f>
        <v>102.89633071261525</v>
      </c>
      <c r="AL33" s="53">
        <f t="shared" ref="AL33" si="225">IF(ISERROR(((AL30/AI30)/(AL32/100))*100),0,(((AL30/AI30)/(AL32/100))*100))</f>
        <v>103.10580803649762</v>
      </c>
      <c r="AM33" s="51">
        <f>IF(ISERROR(((AM30/AJ30)/(AM32/100))*100),0,(((AM30/AJ30)/(AM32/100))*100))</f>
        <v>101.89701897018972</v>
      </c>
      <c r="AN33" s="55">
        <f>IF(ISERROR(((AN30/AK30)/(AN32/100))*100),0,(((AN30/AK30)/(AN32/100))*100))</f>
        <v>102.99755825908157</v>
      </c>
      <c r="AO33" s="53">
        <f>IF(ISERROR(((AO30/AL30)/(AO32/100))*100),0,(((AO30/AL30)/(AO32/100))*100))</f>
        <v>103.20823909176751</v>
      </c>
      <c r="AP33" s="68">
        <f t="shared" si="198"/>
        <v>122.11374675184034</v>
      </c>
      <c r="AQ33" s="68">
        <f t="shared" si="198"/>
        <v>135.99954316302546</v>
      </c>
      <c r="AR33" s="68">
        <f t="shared" si="198"/>
        <v>138.81311650237311</v>
      </c>
    </row>
    <row r="34" spans="1:44" x14ac:dyDescent="0.3">
      <c r="A34" s="18" t="s">
        <v>41</v>
      </c>
      <c r="B34" s="19"/>
      <c r="C34" s="51"/>
      <c r="D34" s="55"/>
      <c r="E34" s="53"/>
      <c r="F34" s="54"/>
      <c r="G34" s="55"/>
      <c r="H34" s="53"/>
      <c r="I34" s="51"/>
      <c r="J34" s="55"/>
      <c r="K34" s="53"/>
      <c r="L34" s="51"/>
      <c r="M34" s="55"/>
      <c r="N34" s="53"/>
      <c r="O34" s="51"/>
      <c r="P34" s="55"/>
      <c r="Q34" s="53"/>
      <c r="R34" s="51"/>
      <c r="S34" s="55"/>
      <c r="T34" s="53"/>
      <c r="U34" s="51"/>
      <c r="V34" s="55"/>
      <c r="W34" s="53"/>
      <c r="X34" s="51"/>
      <c r="Y34" s="55"/>
      <c r="Z34" s="53"/>
      <c r="AA34" s="51"/>
      <c r="AB34" s="55"/>
      <c r="AC34" s="53"/>
      <c r="AD34" s="51"/>
      <c r="AE34" s="55"/>
      <c r="AF34" s="53"/>
      <c r="AG34" s="51"/>
      <c r="AH34" s="55"/>
      <c r="AI34" s="53"/>
      <c r="AJ34" s="51"/>
      <c r="AK34" s="55"/>
      <c r="AL34" s="53"/>
      <c r="AM34" s="51"/>
      <c r="AN34" s="55"/>
      <c r="AO34" s="53"/>
      <c r="AP34" s="48"/>
      <c r="AQ34" s="49"/>
      <c r="AR34" s="49"/>
    </row>
    <row r="35" spans="1:44" ht="33.6" x14ac:dyDescent="0.3">
      <c r="A35" s="50" t="s">
        <v>42</v>
      </c>
      <c r="B35" s="43" t="s">
        <v>43</v>
      </c>
      <c r="C35" s="28">
        <v>292082</v>
      </c>
      <c r="D35" s="29">
        <v>300978.40000000002</v>
      </c>
      <c r="E35" s="30">
        <v>328792.59999999998</v>
      </c>
      <c r="F35" s="31">
        <v>344823.7</v>
      </c>
      <c r="G35" s="29">
        <v>346989.7</v>
      </c>
      <c r="H35" s="30">
        <v>348020.4</v>
      </c>
      <c r="I35" s="28">
        <v>359907.3</v>
      </c>
      <c r="J35" s="29">
        <v>364726.5</v>
      </c>
      <c r="K35" s="30">
        <v>366615.1</v>
      </c>
      <c r="L35" s="28">
        <v>388519.8</v>
      </c>
      <c r="M35" s="29">
        <v>398808.6</v>
      </c>
      <c r="N35" s="30">
        <v>400728.6</v>
      </c>
      <c r="O35" s="148">
        <v>404060.6</v>
      </c>
      <c r="P35" s="149">
        <v>415175.7</v>
      </c>
      <c r="Q35" s="150">
        <v>417189.7</v>
      </c>
      <c r="R35" s="148">
        <v>420238.8</v>
      </c>
      <c r="S35" s="149">
        <v>432230.3</v>
      </c>
      <c r="T35" s="150">
        <v>434342.1</v>
      </c>
      <c r="U35" s="148">
        <v>437080.3</v>
      </c>
      <c r="V35" s="149">
        <v>450001</v>
      </c>
      <c r="W35" s="150">
        <v>452214.4</v>
      </c>
      <c r="X35" s="148">
        <v>454612</v>
      </c>
      <c r="Y35" s="149">
        <v>468517.7</v>
      </c>
      <c r="Z35" s="150">
        <v>470836.6</v>
      </c>
      <c r="AA35" s="148">
        <v>472861.9</v>
      </c>
      <c r="AB35" s="149">
        <v>487811.2</v>
      </c>
      <c r="AC35" s="150">
        <v>490239.7</v>
      </c>
      <c r="AD35" s="148">
        <v>491859.20000000001</v>
      </c>
      <c r="AE35" s="149">
        <v>507913.9</v>
      </c>
      <c r="AF35" s="150">
        <v>510456.2</v>
      </c>
      <c r="AG35" s="148">
        <v>511633.9</v>
      </c>
      <c r="AH35" s="149">
        <v>528859.30000000005</v>
      </c>
      <c r="AI35" s="150">
        <v>531519.69999999995</v>
      </c>
      <c r="AJ35" s="148">
        <v>532217.4</v>
      </c>
      <c r="AK35" s="149">
        <v>550682.1</v>
      </c>
      <c r="AL35" s="150">
        <v>553465.1</v>
      </c>
      <c r="AM35" s="148">
        <v>553642.4</v>
      </c>
      <c r="AN35" s="149">
        <v>573418.69999999995</v>
      </c>
      <c r="AO35" s="150">
        <v>576328.69999999995</v>
      </c>
      <c r="AP35" s="32">
        <f>IF((ISERROR(AM35/$D35)),0,(AM35/$D35)*100)</f>
        <v>183.94755238249653</v>
      </c>
      <c r="AQ35" s="32">
        <f>IF((ISERROR(AN35/$D35)),0,(AN35/$D35)*100)</f>
        <v>190.51822323462412</v>
      </c>
      <c r="AR35" s="32">
        <f>IF((ISERROR(AO35/$D35)),0,(AO35/$D35)*100)</f>
        <v>191.48507002495859</v>
      </c>
    </row>
    <row r="36" spans="1:44" ht="33.6" x14ac:dyDescent="0.3">
      <c r="A36" s="56" t="s">
        <v>44</v>
      </c>
      <c r="B36" s="43" t="s">
        <v>45</v>
      </c>
      <c r="C36" s="69">
        <v>81.7</v>
      </c>
      <c r="D36" s="70">
        <f>IF(ISERROR(((D35/C35)/(D37/100))*100),0,(((D35/C35)/(D37/100))*100))</f>
        <v>93.934236085111323</v>
      </c>
      <c r="E36" s="71">
        <f>IF(ISERROR(((E35/D35)/(E37/100))*100),0,(((E35/D35)/(E37/100))*100))</f>
        <v>101.149315895291</v>
      </c>
      <c r="F36" s="54">
        <f>IF(ISERROR(((F35/E35)/(F37/100))*100),0,(((F35/E35)/(F37/100))*100))</f>
        <v>99.597102013417555</v>
      </c>
      <c r="G36" s="55">
        <f>IF(ISERROR(((G35/E35)/(G37/100))*100),0,(((G35/E35)/(G37/100))*100))</f>
        <v>100.60488309879628</v>
      </c>
      <c r="H36" s="53">
        <f>IF(ISERROR(((H35/E35)/(H37/100))*100),0,(((H35/E35)/(H37/100))*100))</f>
        <v>101.00000253994313</v>
      </c>
      <c r="I36" s="51">
        <f>IF(ISERROR(((I35/F35)/(I37/100))*100),0,(((I35/F35)/(I37/100))*100))</f>
        <v>99.879706505536333</v>
      </c>
      <c r="J36" s="55">
        <f>IF(ISERROR(((J35/G35)/(J37/100))*100),0,(((J35/G35)/(J37/100))*100))</f>
        <v>100.58528370227688</v>
      </c>
      <c r="K36" s="53">
        <f>IF(ISERROR(((K35/H35)/(K37/100))*100),0,(((K35/H35)/(K37/100))*100))</f>
        <v>100.99999174291578</v>
      </c>
      <c r="L36" s="51">
        <f t="shared" ref="L36:AL36" si="226">IF(ISERROR(((L35/I35)/(L37/100))*100),0,(((L35/I35)/(L37/100))*100))</f>
        <v>103.59881361069159</v>
      </c>
      <c r="M36" s="55">
        <f t="shared" si="226"/>
        <v>104.93720121516235</v>
      </c>
      <c r="N36" s="53">
        <f t="shared" si="226"/>
        <v>104.99999081479416</v>
      </c>
      <c r="O36" s="51">
        <f t="shared" si="226"/>
        <v>100.00000197990107</v>
      </c>
      <c r="P36" s="55">
        <f t="shared" si="226"/>
        <v>100.09999880798806</v>
      </c>
      <c r="Q36" s="53">
        <f t="shared" si="226"/>
        <v>100.19999293135484</v>
      </c>
      <c r="R36" s="51">
        <f t="shared" si="226"/>
        <v>100.10000420100127</v>
      </c>
      <c r="S36" s="55">
        <f t="shared" si="226"/>
        <v>100.20000291987654</v>
      </c>
      <c r="T36" s="53">
        <f t="shared" si="226"/>
        <v>100.30001447297686</v>
      </c>
      <c r="U36" s="51">
        <f t="shared" si="226"/>
        <v>100.20000225837281</v>
      </c>
      <c r="V36" s="55">
        <f t="shared" si="226"/>
        <v>100.29999631026108</v>
      </c>
      <c r="W36" s="53">
        <f t="shared" si="226"/>
        <v>100.3999980616002</v>
      </c>
      <c r="X36" s="51">
        <f t="shared" si="226"/>
        <v>100.29999384155322</v>
      </c>
      <c r="Y36" s="55">
        <f t="shared" si="226"/>
        <v>100.40001261156526</v>
      </c>
      <c r="Z36" s="53">
        <f t="shared" si="226"/>
        <v>100.50000234965594</v>
      </c>
      <c r="AA36" s="51">
        <f t="shared" si="226"/>
        <v>100.39999063056089</v>
      </c>
      <c r="AB36" s="55">
        <f t="shared" si="226"/>
        <v>100.49998786817054</v>
      </c>
      <c r="AC36" s="53">
        <f t="shared" si="226"/>
        <v>100.59998434567746</v>
      </c>
      <c r="AD36" s="51">
        <f t="shared" si="226"/>
        <v>100.50001495008094</v>
      </c>
      <c r="AE36" s="55">
        <f t="shared" si="226"/>
        <v>100.60000008873318</v>
      </c>
      <c r="AF36" s="53">
        <f t="shared" si="226"/>
        <v>100.69999906322222</v>
      </c>
      <c r="AG36" s="51">
        <f t="shared" si="226"/>
        <v>100.59999856919943</v>
      </c>
      <c r="AH36" s="55">
        <f t="shared" si="226"/>
        <v>100.70000887153667</v>
      </c>
      <c r="AI36" s="53">
        <f t="shared" si="226"/>
        <v>100.80000670645094</v>
      </c>
      <c r="AJ36" s="51">
        <f t="shared" si="226"/>
        <v>100.69999178250981</v>
      </c>
      <c r="AK36" s="55">
        <f t="shared" si="226"/>
        <v>100.79999081930626</v>
      </c>
      <c r="AL36" s="53">
        <f t="shared" si="226"/>
        <v>100.90000266648032</v>
      </c>
      <c r="AM36" s="51">
        <f>IF(ISERROR(((AM35/AJ35)/(AM37/100))*100),0,(((AM35/AJ35)/(AM37/100))*100))</f>
        <v>100.80001025867429</v>
      </c>
      <c r="AN36" s="55">
        <f>IF(ISERROR(((AN35/AK35)/(AN37/100))*100),0,(((AN35/AK35)/(AN37/100))*100))</f>
        <v>100.90000659069878</v>
      </c>
      <c r="AO36" s="53">
        <f>IF(ISERROR(((AO35/AL35)/(AO37/100))*100),0,(((AO35/AL35)/(AO37/100))*100))</f>
        <v>100.99999241512583</v>
      </c>
      <c r="AP36" s="68">
        <f t="shared" ref="AP36:AR37" si="227">$E36*F36*I36*L36*O36*R36*U36*X36*AA36*AD36*AG36*AJ36*AM36/1E+24</f>
        <v>108.05185269407252</v>
      </c>
      <c r="AQ36" s="68">
        <f t="shared" si="227"/>
        <v>112.33823858037252</v>
      </c>
      <c r="AR36" s="68">
        <f t="shared" si="227"/>
        <v>114.33096163872771</v>
      </c>
    </row>
    <row r="37" spans="1:44" x14ac:dyDescent="0.3">
      <c r="A37" s="56" t="s">
        <v>46</v>
      </c>
      <c r="B37" s="43" t="s">
        <v>47</v>
      </c>
      <c r="C37" s="28">
        <v>94</v>
      </c>
      <c r="D37" s="29">
        <v>109.7</v>
      </c>
      <c r="E37" s="30">
        <v>108</v>
      </c>
      <c r="F37" s="31">
        <v>105.3</v>
      </c>
      <c r="G37" s="29">
        <v>104.9</v>
      </c>
      <c r="H37" s="30">
        <v>104.8</v>
      </c>
      <c r="I37" s="31">
        <v>104.5</v>
      </c>
      <c r="J37" s="29">
        <v>104.5</v>
      </c>
      <c r="K37" s="30">
        <v>104.3</v>
      </c>
      <c r="L37" s="31">
        <v>104.2</v>
      </c>
      <c r="M37" s="29">
        <v>104.2</v>
      </c>
      <c r="N37" s="150">
        <v>104.1</v>
      </c>
      <c r="O37" s="151">
        <v>104</v>
      </c>
      <c r="P37" s="149">
        <v>104</v>
      </c>
      <c r="Q37" s="150">
        <v>103.9</v>
      </c>
      <c r="R37" s="151">
        <v>103.9</v>
      </c>
      <c r="S37" s="149">
        <v>103.9</v>
      </c>
      <c r="T37" s="150">
        <v>103.8</v>
      </c>
      <c r="U37" s="151">
        <v>103.8</v>
      </c>
      <c r="V37" s="149">
        <v>103.8</v>
      </c>
      <c r="W37" s="150">
        <v>103.7</v>
      </c>
      <c r="X37" s="151">
        <v>103.7</v>
      </c>
      <c r="Y37" s="149">
        <v>103.7</v>
      </c>
      <c r="Z37" s="150">
        <v>103.6</v>
      </c>
      <c r="AA37" s="151">
        <v>103.6</v>
      </c>
      <c r="AB37" s="149">
        <v>103.6</v>
      </c>
      <c r="AC37" s="150">
        <v>103.5</v>
      </c>
      <c r="AD37" s="151">
        <v>103.5</v>
      </c>
      <c r="AE37" s="149">
        <v>103.5</v>
      </c>
      <c r="AF37" s="150">
        <v>103.4</v>
      </c>
      <c r="AG37" s="151">
        <v>103.4</v>
      </c>
      <c r="AH37" s="149">
        <v>103.4</v>
      </c>
      <c r="AI37" s="150">
        <v>103.3</v>
      </c>
      <c r="AJ37" s="151">
        <v>103.3</v>
      </c>
      <c r="AK37" s="149">
        <v>103.3</v>
      </c>
      <c r="AL37" s="150">
        <v>103.2</v>
      </c>
      <c r="AM37" s="151">
        <v>103.2</v>
      </c>
      <c r="AN37" s="149">
        <v>103.2</v>
      </c>
      <c r="AO37" s="150">
        <v>103.1</v>
      </c>
      <c r="AP37" s="68">
        <f t="shared" si="227"/>
        <v>170.24007251713473</v>
      </c>
      <c r="AQ37" s="68">
        <f t="shared" si="227"/>
        <v>169.59338658164702</v>
      </c>
      <c r="AR37" s="68">
        <f t="shared" si="227"/>
        <v>167.48312730022215</v>
      </c>
    </row>
    <row r="38" spans="1:44" x14ac:dyDescent="0.3">
      <c r="A38" s="82" t="s">
        <v>48</v>
      </c>
      <c r="B38" s="83"/>
      <c r="C38" s="51"/>
      <c r="D38" s="52"/>
      <c r="E38" s="53"/>
      <c r="F38" s="54"/>
      <c r="G38" s="55"/>
      <c r="H38" s="53"/>
      <c r="I38" s="51"/>
      <c r="J38" s="55"/>
      <c r="K38" s="53"/>
      <c r="L38" s="51"/>
      <c r="M38" s="55"/>
      <c r="N38" s="53"/>
      <c r="O38" s="51"/>
      <c r="P38" s="55"/>
      <c r="Q38" s="84"/>
      <c r="R38" s="85"/>
      <c r="S38" s="86"/>
      <c r="T38" s="53"/>
      <c r="U38" s="85"/>
      <c r="V38" s="86"/>
      <c r="W38" s="84"/>
      <c r="X38" s="85"/>
      <c r="Y38" s="86"/>
      <c r="Z38" s="53"/>
      <c r="AA38" s="51"/>
      <c r="AB38" s="55"/>
      <c r="AC38" s="53"/>
      <c r="AD38" s="51"/>
      <c r="AE38" s="55"/>
      <c r="AF38" s="53"/>
      <c r="AG38" s="51"/>
      <c r="AH38" s="55"/>
      <c r="AI38" s="53"/>
      <c r="AJ38" s="51"/>
      <c r="AK38" s="55"/>
      <c r="AL38" s="53"/>
      <c r="AM38" s="51"/>
      <c r="AN38" s="55"/>
      <c r="AO38" s="53"/>
      <c r="AP38" s="48"/>
      <c r="AQ38" s="49"/>
      <c r="AR38" s="49"/>
    </row>
    <row r="39" spans="1:44" s="1" customFormat="1" ht="33.6" x14ac:dyDescent="0.3">
      <c r="A39" s="170" t="s">
        <v>49</v>
      </c>
      <c r="B39" s="87" t="s">
        <v>50</v>
      </c>
      <c r="C39" s="140">
        <v>0.23100000000000001</v>
      </c>
      <c r="D39" s="141">
        <v>2.1880000000000002</v>
      </c>
      <c r="E39" s="142">
        <v>1.042</v>
      </c>
      <c r="F39" s="143">
        <v>0.35</v>
      </c>
      <c r="G39" s="141">
        <v>0.4</v>
      </c>
      <c r="H39" s="142">
        <v>0.42</v>
      </c>
      <c r="I39" s="140">
        <v>0.4</v>
      </c>
      <c r="J39" s="141">
        <v>0.46</v>
      </c>
      <c r="K39" s="142">
        <v>0.5</v>
      </c>
      <c r="L39" s="140">
        <v>0.45</v>
      </c>
      <c r="M39" s="141">
        <v>0.52</v>
      </c>
      <c r="N39" s="142">
        <v>0.56999999999999995</v>
      </c>
      <c r="O39" s="140">
        <v>0.5</v>
      </c>
      <c r="P39" s="141">
        <v>0.57999999999999996</v>
      </c>
      <c r="Q39" s="142">
        <v>0.64</v>
      </c>
      <c r="R39" s="140">
        <v>0.52</v>
      </c>
      <c r="S39" s="141">
        <v>0.61</v>
      </c>
      <c r="T39" s="142">
        <v>0.68</v>
      </c>
      <c r="U39" s="140">
        <v>0.55000000000000004</v>
      </c>
      <c r="V39" s="141">
        <v>0.65</v>
      </c>
      <c r="W39" s="142">
        <v>0.73</v>
      </c>
      <c r="X39" s="140">
        <v>0.57999999999999996</v>
      </c>
      <c r="Y39" s="141">
        <v>0.69</v>
      </c>
      <c r="Z39" s="142">
        <v>0.78</v>
      </c>
      <c r="AA39" s="140">
        <v>0.6</v>
      </c>
      <c r="AB39" s="141">
        <v>0.72</v>
      </c>
      <c r="AC39" s="142">
        <v>0.82</v>
      </c>
      <c r="AD39" s="140">
        <v>0.63</v>
      </c>
      <c r="AE39" s="141">
        <v>0.76</v>
      </c>
      <c r="AF39" s="142">
        <v>0.87</v>
      </c>
      <c r="AG39" s="140">
        <v>0.66</v>
      </c>
      <c r="AH39" s="141">
        <v>0.8</v>
      </c>
      <c r="AI39" s="142">
        <v>0.92</v>
      </c>
      <c r="AJ39" s="140">
        <v>0.7</v>
      </c>
      <c r="AK39" s="141">
        <v>0.85</v>
      </c>
      <c r="AL39" s="142">
        <v>0.98</v>
      </c>
      <c r="AM39" s="140">
        <v>0.75</v>
      </c>
      <c r="AN39" s="141">
        <v>0.92</v>
      </c>
      <c r="AO39" s="142">
        <v>1.07</v>
      </c>
      <c r="AP39" s="32">
        <f>IF((ISERROR(AM39/$D39)),0,(AM39/$D39)*100)</f>
        <v>34.277879341864711</v>
      </c>
      <c r="AQ39" s="32">
        <f>IF((ISERROR(AN39/$D39)),0,(AN39/$D39)*100)</f>
        <v>42.047531992687389</v>
      </c>
      <c r="AR39" s="32">
        <f>IF((ISERROR(AO39/$D39)),0,(AO39/$D39)*100)</f>
        <v>48.903107861060327</v>
      </c>
    </row>
    <row r="40" spans="1:44" s="93" customFormat="1" x14ac:dyDescent="0.3">
      <c r="A40" s="170"/>
      <c r="B40" s="33" t="s">
        <v>47</v>
      </c>
      <c r="C40" s="34">
        <v>27.9</v>
      </c>
      <c r="D40" s="35">
        <f>IF((ISERROR(D39/C39)),0,(D39/C39)*100)</f>
        <v>947.18614718614708</v>
      </c>
      <c r="E40" s="36">
        <f>IF((ISERROR(E39/D39)),0,(E39/D39)*100)</f>
        <v>47.623400365630715</v>
      </c>
      <c r="F40" s="37">
        <f>IF((ISERROR(F39/E39)),0,(F39/E39)*100)</f>
        <v>33.589251439539339</v>
      </c>
      <c r="G40" s="38">
        <f>IF((ISERROR(G39/E39)),0,(G39/E39)*100)</f>
        <v>38.387715930902111</v>
      </c>
      <c r="H40" s="36">
        <f t="shared" ref="H40:AL40" si="228">IF((ISERROR(H39/E39)),0,(H39/E39)*100)</f>
        <v>40.307101727447211</v>
      </c>
      <c r="I40" s="39">
        <f t="shared" si="228"/>
        <v>114.28571428571431</v>
      </c>
      <c r="J40" s="38">
        <f t="shared" si="228"/>
        <v>114.99999999999999</v>
      </c>
      <c r="K40" s="36">
        <f t="shared" si="228"/>
        <v>119.04761904761905</v>
      </c>
      <c r="L40" s="39">
        <f t="shared" si="228"/>
        <v>112.5</v>
      </c>
      <c r="M40" s="38">
        <f t="shared" si="228"/>
        <v>113.04347826086956</v>
      </c>
      <c r="N40" s="36">
        <f t="shared" si="228"/>
        <v>113.99999999999999</v>
      </c>
      <c r="O40" s="39">
        <f t="shared" si="228"/>
        <v>111.11111111111111</v>
      </c>
      <c r="P40" s="38">
        <f t="shared" si="228"/>
        <v>111.53846153846152</v>
      </c>
      <c r="Q40" s="36">
        <f t="shared" si="228"/>
        <v>112.28070175438599</v>
      </c>
      <c r="R40" s="39">
        <f t="shared" si="228"/>
        <v>104</v>
      </c>
      <c r="S40" s="38">
        <f t="shared" si="228"/>
        <v>105.17241379310344</v>
      </c>
      <c r="T40" s="36">
        <f t="shared" si="228"/>
        <v>106.25</v>
      </c>
      <c r="U40" s="39">
        <f t="shared" si="228"/>
        <v>105.76923076923077</v>
      </c>
      <c r="V40" s="38">
        <f t="shared" si="228"/>
        <v>106.55737704918033</v>
      </c>
      <c r="W40" s="36">
        <f t="shared" si="228"/>
        <v>107.35294117647058</v>
      </c>
      <c r="X40" s="39">
        <f t="shared" si="228"/>
        <v>105.45454545454544</v>
      </c>
      <c r="Y40" s="38">
        <f t="shared" si="228"/>
        <v>106.15384615384613</v>
      </c>
      <c r="Z40" s="36">
        <f t="shared" si="228"/>
        <v>106.84931506849315</v>
      </c>
      <c r="AA40" s="39">
        <f t="shared" si="228"/>
        <v>103.44827586206897</v>
      </c>
      <c r="AB40" s="38">
        <f t="shared" si="228"/>
        <v>104.34782608695652</v>
      </c>
      <c r="AC40" s="36">
        <f t="shared" si="228"/>
        <v>105.12820512820511</v>
      </c>
      <c r="AD40" s="39">
        <f t="shared" si="228"/>
        <v>105</v>
      </c>
      <c r="AE40" s="38">
        <f t="shared" si="228"/>
        <v>105.55555555555556</v>
      </c>
      <c r="AF40" s="36">
        <f t="shared" si="228"/>
        <v>106.09756097560977</v>
      </c>
      <c r="AG40" s="39">
        <f t="shared" si="228"/>
        <v>104.76190476190477</v>
      </c>
      <c r="AH40" s="38">
        <f t="shared" si="228"/>
        <v>105.26315789473684</v>
      </c>
      <c r="AI40" s="36">
        <f t="shared" si="228"/>
        <v>105.74712643678161</v>
      </c>
      <c r="AJ40" s="39">
        <f t="shared" si="228"/>
        <v>106.06060606060606</v>
      </c>
      <c r="AK40" s="38">
        <f t="shared" si="228"/>
        <v>106.25</v>
      </c>
      <c r="AL40" s="36">
        <f t="shared" si="228"/>
        <v>106.52173913043477</v>
      </c>
      <c r="AM40" s="39">
        <f>IF((ISERROR(AM39/AJ39)),0,(AM39/AJ39)*100)</f>
        <v>107.14285714285714</v>
      </c>
      <c r="AN40" s="38">
        <f>IF((ISERROR(AN39/AK39)),0,(AN39/AK39)*100)</f>
        <v>108.23529411764707</v>
      </c>
      <c r="AO40" s="36">
        <f>IF((ISERROR(AO39/AL39)),0,(AO39/AL39)*100)</f>
        <v>109.18367346938776</v>
      </c>
      <c r="AP40" s="91"/>
      <c r="AQ40" s="92"/>
      <c r="AR40" s="92"/>
    </row>
    <row r="41" spans="1:44" x14ac:dyDescent="0.3">
      <c r="A41" s="18" t="s">
        <v>51</v>
      </c>
      <c r="B41" s="94"/>
      <c r="C41" s="51"/>
      <c r="D41" s="52"/>
      <c r="E41" s="53"/>
      <c r="F41" s="54"/>
      <c r="G41" s="55"/>
      <c r="H41" s="53"/>
      <c r="I41" s="51"/>
      <c r="J41" s="55"/>
      <c r="K41" s="53"/>
      <c r="L41" s="51"/>
      <c r="M41" s="55"/>
      <c r="N41" s="53"/>
      <c r="O41" s="51"/>
      <c r="P41" s="55"/>
      <c r="Q41" s="53"/>
      <c r="R41" s="51"/>
      <c r="S41" s="55"/>
      <c r="T41" s="53"/>
      <c r="U41" s="51"/>
      <c r="V41" s="55"/>
      <c r="W41" s="53"/>
      <c r="X41" s="51"/>
      <c r="Y41" s="55"/>
      <c r="Z41" s="53"/>
      <c r="AA41" s="51"/>
      <c r="AB41" s="55"/>
      <c r="AC41" s="53"/>
      <c r="AD41" s="51"/>
      <c r="AE41" s="55"/>
      <c r="AF41" s="53"/>
      <c r="AG41" s="51"/>
      <c r="AH41" s="55"/>
      <c r="AI41" s="53"/>
      <c r="AJ41" s="51"/>
      <c r="AK41" s="55"/>
      <c r="AL41" s="53"/>
      <c r="AM41" s="51"/>
      <c r="AN41" s="55"/>
      <c r="AO41" s="53"/>
      <c r="AP41" s="48"/>
      <c r="AQ41" s="49"/>
      <c r="AR41" s="49"/>
    </row>
    <row r="42" spans="1:44" s="1" customFormat="1" ht="50.4" x14ac:dyDescent="0.3">
      <c r="A42" s="118" t="s">
        <v>72</v>
      </c>
      <c r="B42" s="119" t="s">
        <v>52</v>
      </c>
      <c r="C42" s="120">
        <v>106.4</v>
      </c>
      <c r="D42" s="121">
        <v>109</v>
      </c>
      <c r="E42" s="122">
        <v>110.4</v>
      </c>
      <c r="F42" s="123">
        <v>106.5</v>
      </c>
      <c r="G42" s="124">
        <v>106.2</v>
      </c>
      <c r="H42" s="125">
        <v>106</v>
      </c>
      <c r="I42" s="126">
        <v>105.3</v>
      </c>
      <c r="J42" s="124">
        <v>104.8</v>
      </c>
      <c r="K42" s="125">
        <v>104.6</v>
      </c>
      <c r="L42" s="126">
        <v>105.2</v>
      </c>
      <c r="M42" s="124">
        <v>104.6</v>
      </c>
      <c r="N42" s="125">
        <v>104.3</v>
      </c>
      <c r="O42" s="126">
        <v>105.1</v>
      </c>
      <c r="P42" s="124">
        <v>104.5</v>
      </c>
      <c r="Q42" s="125">
        <v>104.2</v>
      </c>
      <c r="R42" s="126">
        <v>104.9</v>
      </c>
      <c r="S42" s="124">
        <v>104.3</v>
      </c>
      <c r="T42" s="125">
        <v>104.1</v>
      </c>
      <c r="U42" s="126">
        <v>104.7</v>
      </c>
      <c r="V42" s="124">
        <v>104.1</v>
      </c>
      <c r="W42" s="125">
        <v>103.9</v>
      </c>
      <c r="X42" s="126">
        <v>104.2</v>
      </c>
      <c r="Y42" s="124">
        <v>104</v>
      </c>
      <c r="Z42" s="125">
        <v>103.7</v>
      </c>
      <c r="AA42" s="126">
        <v>104.2</v>
      </c>
      <c r="AB42" s="124">
        <v>104</v>
      </c>
      <c r="AC42" s="125">
        <v>103.7</v>
      </c>
      <c r="AD42" s="126">
        <v>104.2</v>
      </c>
      <c r="AE42" s="124">
        <v>104</v>
      </c>
      <c r="AF42" s="125">
        <v>103.7</v>
      </c>
      <c r="AG42" s="126">
        <v>104.2</v>
      </c>
      <c r="AH42" s="124">
        <v>104</v>
      </c>
      <c r="AI42" s="125">
        <v>103.7</v>
      </c>
      <c r="AJ42" s="126">
        <v>104.2</v>
      </c>
      <c r="AK42" s="124">
        <v>104</v>
      </c>
      <c r="AL42" s="125">
        <v>103.7</v>
      </c>
      <c r="AM42" s="126">
        <v>104.2</v>
      </c>
      <c r="AN42" s="124">
        <v>104</v>
      </c>
      <c r="AO42" s="125">
        <v>103.7</v>
      </c>
      <c r="AP42" s="127">
        <f>$E42*F42*I42*L42*O42*R42*U42*X42*AA42*AD42*AG42*AJ42*AM42/1E+24</f>
        <v>192.43939897712468</v>
      </c>
      <c r="AQ42" s="127">
        <f>$E42*G42*J42*M42*P42*S42*V42*Y42*AB42*AE42*AH42*AK42*AN42/1E+24</f>
        <v>184.51765282875454</v>
      </c>
      <c r="AR42" s="127">
        <f>$E42*H42*K42*N42*Q42*T42*W42*Z42*AC42*AF42*AI42*AL42*AO42/1E+24</f>
        <v>178.93589338742339</v>
      </c>
    </row>
    <row r="43" spans="1:44" s="1" customFormat="1" ht="33.6" x14ac:dyDescent="0.3">
      <c r="A43" s="169" t="s">
        <v>53</v>
      </c>
      <c r="B43" s="98" t="s">
        <v>43</v>
      </c>
      <c r="C43" s="28">
        <v>773005.9</v>
      </c>
      <c r="D43" s="29">
        <v>805714.9</v>
      </c>
      <c r="E43" s="53">
        <f>D43*E44/100*E45/100</f>
        <v>882257.81550000003</v>
      </c>
      <c r="F43" s="54">
        <f>E43*F44/100*F45/100</f>
        <v>937894.75786106114</v>
      </c>
      <c r="G43" s="55">
        <f>E43*G44/100*G45/100</f>
        <v>937998.86428328988</v>
      </c>
      <c r="H43" s="53">
        <f>E43*H44/100*H45/100</f>
        <v>938982.58174757252</v>
      </c>
      <c r="I43" s="51">
        <f>F43*I44/100*I45/100</f>
        <v>988590.78320772504</v>
      </c>
      <c r="J43" s="55">
        <f>G43*J44/100*J45/100</f>
        <v>989941.48939184146</v>
      </c>
      <c r="K43" s="53">
        <f>H43*K44/100*K45/100</f>
        <v>991049.16590547527</v>
      </c>
      <c r="L43" s="51">
        <f t="shared" ref="L43:AL43" si="229">I43*L44/100*L45/100</f>
        <v>1041086.9309776217</v>
      </c>
      <c r="M43" s="55">
        <f>J43*M44/100*M45/100</f>
        <v>1041730.2784093756</v>
      </c>
      <c r="N43" s="53">
        <f t="shared" si="229"/>
        <v>1041933.594279726</v>
      </c>
      <c r="O43" s="51">
        <f t="shared" si="229"/>
        <v>1093141.2775265027</v>
      </c>
      <c r="P43" s="55">
        <f t="shared" si="229"/>
        <v>1094091.8091233445</v>
      </c>
      <c r="Q43" s="53">
        <f>N43*Q44/100*Q45/100</f>
        <v>1095466.05848663</v>
      </c>
      <c r="R43" s="51">
        <f t="shared" si="229"/>
        <v>1145612.0588477748</v>
      </c>
      <c r="S43" s="55">
        <f t="shared" si="229"/>
        <v>1148023.9707622707</v>
      </c>
      <c r="T43" s="53">
        <f t="shared" si="229"/>
        <v>1149538.26313353</v>
      </c>
      <c r="U43" s="51">
        <f t="shared" si="229"/>
        <v>1199508.523768327</v>
      </c>
      <c r="V43" s="55">
        <f t="shared" si="229"/>
        <v>1199914.6542407253</v>
      </c>
      <c r="W43" s="53">
        <f t="shared" si="229"/>
        <v>1201573.2621525323</v>
      </c>
      <c r="X43" s="51">
        <f t="shared" si="229"/>
        <v>1252286.8988141334</v>
      </c>
      <c r="Y43" s="55">
        <f t="shared" si="229"/>
        <v>1252984.479568484</v>
      </c>
      <c r="Z43" s="53">
        <f t="shared" si="229"/>
        <v>1254788.5387867435</v>
      </c>
      <c r="AA43" s="51">
        <f t="shared" si="229"/>
        <v>1304882.9485643271</v>
      </c>
      <c r="AB43" s="55">
        <f t="shared" si="229"/>
        <v>1305880.4723579469</v>
      </c>
      <c r="AC43" s="53">
        <f t="shared" si="229"/>
        <v>1306533.5085492313</v>
      </c>
      <c r="AD43" s="51">
        <f t="shared" si="229"/>
        <v>1358435.3447734071</v>
      </c>
      <c r="AE43" s="55">
        <f t="shared" si="229"/>
        <v>1359656.6302096471</v>
      </c>
      <c r="AF43" s="53">
        <f t="shared" si="229"/>
        <v>1360412.3373747848</v>
      </c>
      <c r="AG43" s="51">
        <f t="shared" si="229"/>
        <v>1412772.7585643434</v>
      </c>
      <c r="AH43" s="55">
        <f t="shared" si="229"/>
        <v>1412873.590716053</v>
      </c>
      <c r="AI43" s="53">
        <f t="shared" si="229"/>
        <v>1413737.7801752014</v>
      </c>
      <c r="AJ43" s="51">
        <f t="shared" si="229"/>
        <v>1470752.9525758242</v>
      </c>
      <c r="AK43" s="55">
        <f t="shared" si="229"/>
        <v>1471098.1113894614</v>
      </c>
      <c r="AL43" s="53">
        <f t="shared" si="229"/>
        <v>1472074.2559363509</v>
      </c>
      <c r="AM43" s="51">
        <f>AJ43*AM44/100*AM45/100</f>
        <v>1532642.2368202149</v>
      </c>
      <c r="AN43" s="55">
        <f>AK43*AN44/100*AN45/100</f>
        <v>1533244.6511051091</v>
      </c>
      <c r="AO43" s="53">
        <f>AL43*AO44/100*AO45/100</f>
        <v>1534338.5807396909</v>
      </c>
      <c r="AP43" s="32">
        <f>IF((ISERROR(AM43/$D43)),0,(AM43/$D43)*100)</f>
        <v>190.22140918831397</v>
      </c>
      <c r="AQ43" s="32">
        <f>IF((ISERROR(AN43/$D43)),0,(AN43/$D43)*100)</f>
        <v>190.29617686170494</v>
      </c>
      <c r="AR43" s="32">
        <f>IF((ISERROR(AO43/$D43)),0,(AO43/$D43)*100)</f>
        <v>190.43194816673875</v>
      </c>
    </row>
    <row r="44" spans="1:44" s="1" customFormat="1" ht="33.6" x14ac:dyDescent="0.3">
      <c r="A44" s="169"/>
      <c r="B44" s="98" t="s">
        <v>45</v>
      </c>
      <c r="C44" s="28">
        <v>96.4</v>
      </c>
      <c r="D44" s="29">
        <v>96.2</v>
      </c>
      <c r="E44" s="30">
        <v>100</v>
      </c>
      <c r="F44" s="31">
        <v>100.1</v>
      </c>
      <c r="G44" s="29">
        <v>100.3</v>
      </c>
      <c r="H44" s="30">
        <v>100.5</v>
      </c>
      <c r="I44" s="28">
        <v>100.1</v>
      </c>
      <c r="J44" s="29">
        <v>100.8</v>
      </c>
      <c r="K44" s="30">
        <v>101</v>
      </c>
      <c r="L44" s="28">
        <v>100.2</v>
      </c>
      <c r="M44" s="29">
        <v>100.7</v>
      </c>
      <c r="N44" s="30">
        <v>100.8</v>
      </c>
      <c r="O44" s="28">
        <v>100</v>
      </c>
      <c r="P44" s="29">
        <v>100.6</v>
      </c>
      <c r="Q44" s="30">
        <v>100.9</v>
      </c>
      <c r="R44" s="28">
        <v>100</v>
      </c>
      <c r="S44" s="29">
        <v>100.7</v>
      </c>
      <c r="T44" s="30">
        <v>100.9</v>
      </c>
      <c r="U44" s="28">
        <v>100.1</v>
      </c>
      <c r="V44" s="29">
        <v>100.5</v>
      </c>
      <c r="W44" s="30">
        <v>100.7</v>
      </c>
      <c r="X44" s="28">
        <v>100</v>
      </c>
      <c r="Y44" s="29">
        <v>100.6</v>
      </c>
      <c r="Z44" s="30">
        <v>100.8</v>
      </c>
      <c r="AA44" s="28">
        <v>100</v>
      </c>
      <c r="AB44" s="29">
        <v>100.6</v>
      </c>
      <c r="AC44" s="30">
        <v>100.7</v>
      </c>
      <c r="AD44" s="28">
        <v>100.1</v>
      </c>
      <c r="AE44" s="29">
        <v>100.5</v>
      </c>
      <c r="AF44" s="30">
        <v>100.7</v>
      </c>
      <c r="AG44" s="28">
        <v>100</v>
      </c>
      <c r="AH44" s="29">
        <v>100.4</v>
      </c>
      <c r="AI44" s="30">
        <v>100.6</v>
      </c>
      <c r="AJ44" s="28">
        <v>100.1</v>
      </c>
      <c r="AK44" s="29">
        <v>100.6</v>
      </c>
      <c r="AL44" s="30">
        <v>100.8</v>
      </c>
      <c r="AM44" s="28">
        <v>100.2</v>
      </c>
      <c r="AN44" s="29">
        <v>100.7</v>
      </c>
      <c r="AO44" s="30">
        <v>100.9</v>
      </c>
      <c r="AP44" s="68">
        <f t="shared" ref="AP44:AR45" si="230">$E44*F44*I44*L44*O44*R44*U44*X44*AA44*AD44*AG44*AJ44*AM44/1E+24</f>
        <v>100.90340700850609</v>
      </c>
      <c r="AQ44" s="68">
        <f t="shared" si="230"/>
        <v>107.22785934556656</v>
      </c>
      <c r="AR44" s="68">
        <f t="shared" si="230"/>
        <v>109.70563181564032</v>
      </c>
    </row>
    <row r="45" spans="1:44" s="64" customFormat="1" x14ac:dyDescent="0.3">
      <c r="A45" s="128" t="s">
        <v>33</v>
      </c>
      <c r="B45" s="129" t="s">
        <v>47</v>
      </c>
      <c r="C45" s="130">
        <v>104.9</v>
      </c>
      <c r="D45" s="131">
        <v>108.3</v>
      </c>
      <c r="E45" s="132">
        <v>109.5</v>
      </c>
      <c r="F45" s="133">
        <v>106.2</v>
      </c>
      <c r="G45" s="131">
        <v>106</v>
      </c>
      <c r="H45" s="132">
        <v>105.9</v>
      </c>
      <c r="I45" s="130">
        <v>105.3</v>
      </c>
      <c r="J45" s="131">
        <v>104.7</v>
      </c>
      <c r="K45" s="132">
        <v>104.5</v>
      </c>
      <c r="L45" s="130">
        <v>105.1</v>
      </c>
      <c r="M45" s="131">
        <v>104.5</v>
      </c>
      <c r="N45" s="132">
        <v>104.3</v>
      </c>
      <c r="O45" s="130">
        <v>105</v>
      </c>
      <c r="P45" s="131">
        <v>104.4</v>
      </c>
      <c r="Q45" s="132">
        <v>104.2</v>
      </c>
      <c r="R45" s="130">
        <v>104.8</v>
      </c>
      <c r="S45" s="131">
        <v>104.2</v>
      </c>
      <c r="T45" s="132">
        <v>104</v>
      </c>
      <c r="U45" s="130">
        <v>104.6</v>
      </c>
      <c r="V45" s="131">
        <v>104</v>
      </c>
      <c r="W45" s="132">
        <v>103.8</v>
      </c>
      <c r="X45" s="130">
        <v>104.4</v>
      </c>
      <c r="Y45" s="131">
        <v>103.8</v>
      </c>
      <c r="Z45" s="132">
        <v>103.6</v>
      </c>
      <c r="AA45" s="130">
        <v>104.2</v>
      </c>
      <c r="AB45" s="131">
        <v>103.6</v>
      </c>
      <c r="AC45" s="132">
        <v>103.4</v>
      </c>
      <c r="AD45" s="130">
        <v>104</v>
      </c>
      <c r="AE45" s="131">
        <v>103.6</v>
      </c>
      <c r="AF45" s="132">
        <v>103.4</v>
      </c>
      <c r="AG45" s="130">
        <v>104</v>
      </c>
      <c r="AH45" s="131">
        <v>103.5</v>
      </c>
      <c r="AI45" s="132">
        <v>103.3</v>
      </c>
      <c r="AJ45" s="130">
        <v>104</v>
      </c>
      <c r="AK45" s="131">
        <v>103.5</v>
      </c>
      <c r="AL45" s="132">
        <v>103.3</v>
      </c>
      <c r="AM45" s="130">
        <v>104</v>
      </c>
      <c r="AN45" s="131">
        <v>103.5</v>
      </c>
      <c r="AO45" s="132">
        <v>103.3</v>
      </c>
      <c r="AP45" s="134">
        <f t="shared" si="230"/>
        <v>188.51832145992688</v>
      </c>
      <c r="AQ45" s="134">
        <f t="shared" si="230"/>
        <v>177.46896937337112</v>
      </c>
      <c r="AR45" s="134">
        <f t="shared" si="230"/>
        <v>173.58447785685109</v>
      </c>
    </row>
    <row r="46" spans="1:44" s="1" customFormat="1" ht="33.6" x14ac:dyDescent="0.3">
      <c r="A46" s="169" t="s">
        <v>54</v>
      </c>
      <c r="B46" s="98" t="s">
        <v>43</v>
      </c>
      <c r="C46" s="28">
        <v>86229.1</v>
      </c>
      <c r="D46" s="139">
        <v>93853.1</v>
      </c>
      <c r="E46" s="53">
        <f>D46*E47/100*E48/100</f>
        <v>105021.6189</v>
      </c>
      <c r="F46" s="54">
        <f>E46*F47/100*F48/100</f>
        <v>112485.50535522299</v>
      </c>
      <c r="G46" s="55">
        <f>E46*G47/100*G48/100</f>
        <v>112618.35770313149</v>
      </c>
      <c r="H46" s="53">
        <f t="shared" ref="H46:AL46" si="231">E46*H47/100*H48/100</f>
        <v>112630.96029739952</v>
      </c>
      <c r="I46" s="51">
        <f t="shared" si="231"/>
        <v>118458.71066059604</v>
      </c>
      <c r="J46" s="55">
        <f>G46*J47/100*J48/100</f>
        <v>118732.18310611909</v>
      </c>
      <c r="K46" s="53">
        <f>H46*K47/100*K48/100</f>
        <v>118754.48034684853</v>
      </c>
      <c r="L46" s="51">
        <f>I46*L47/100*L48/100</f>
        <v>124041.90661145124</v>
      </c>
      <c r="M46" s="55">
        <f t="shared" si="231"/>
        <v>124584.96734015213</v>
      </c>
      <c r="N46" s="53">
        <f t="shared" si="231"/>
        <v>124616.20149676899</v>
      </c>
      <c r="O46" s="51">
        <f t="shared" si="231"/>
        <v>129251.66668913219</v>
      </c>
      <c r="P46" s="55">
        <f t="shared" si="231"/>
        <v>129697.93439979195</v>
      </c>
      <c r="Q46" s="53">
        <f t="shared" si="231"/>
        <v>129869.02362226081</v>
      </c>
      <c r="R46" s="51">
        <f t="shared" si="231"/>
        <v>134421.73335669748</v>
      </c>
      <c r="S46" s="55">
        <f t="shared" si="231"/>
        <v>134890.90999522523</v>
      </c>
      <c r="T46" s="53">
        <f t="shared" si="231"/>
        <v>134943.52585127705</v>
      </c>
      <c r="U46" s="51">
        <f t="shared" si="231"/>
        <v>139664.18095760868</v>
      </c>
      <c r="V46" s="55">
        <f t="shared" si="231"/>
        <v>140436.81486876891</v>
      </c>
      <c r="W46" s="53">
        <f t="shared" si="231"/>
        <v>140500.50024583266</v>
      </c>
      <c r="X46" s="51">
        <f t="shared" si="231"/>
        <v>145111.08401495541</v>
      </c>
      <c r="Y46" s="55">
        <f t="shared" si="231"/>
        <v>146356.50748911727</v>
      </c>
      <c r="Z46" s="53">
        <f t="shared" si="231"/>
        <v>146435.94387871784</v>
      </c>
      <c r="AA46" s="51">
        <f t="shared" si="231"/>
        <v>150625.30520752372</v>
      </c>
      <c r="AB46" s="55">
        <f t="shared" si="231"/>
        <v>151923.46996448081</v>
      </c>
      <c r="AC46" s="53">
        <f t="shared" si="231"/>
        <v>152171.8398004472</v>
      </c>
      <c r="AD46" s="51">
        <f t="shared" si="231"/>
        <v>156349.06680540962</v>
      </c>
      <c r="AE46" s="55">
        <f t="shared" si="231"/>
        <v>157859.72762987294</v>
      </c>
      <c r="AF46" s="53">
        <f t="shared" si="231"/>
        <v>158289.75644778437</v>
      </c>
      <c r="AG46" s="51">
        <f t="shared" si="231"/>
        <v>162296.11625948697</v>
      </c>
      <c r="AH46" s="55">
        <f t="shared" si="231"/>
        <v>164033.30585802201</v>
      </c>
      <c r="AI46" s="53">
        <f t="shared" si="231"/>
        <v>164657.91163943519</v>
      </c>
      <c r="AJ46" s="51">
        <f t="shared" si="231"/>
        <v>168306.91522127332</v>
      </c>
      <c r="AK46" s="55">
        <f t="shared" si="231"/>
        <v>170453.56944930498</v>
      </c>
      <c r="AL46" s="53">
        <f t="shared" si="231"/>
        <v>171286.38053039231</v>
      </c>
      <c r="AM46" s="51">
        <f>AJ46*AM47/100*AM48/100</f>
        <v>174546.05256852592</v>
      </c>
      <c r="AN46" s="55">
        <f>AK46*AN47/100*AN48/100</f>
        <v>177130.23576463427</v>
      </c>
      <c r="AO46" s="53">
        <f>AL46*AO47/100*AO48/100</f>
        <v>178012.79669382086</v>
      </c>
      <c r="AP46" s="32">
        <f>IF((ISERROR(AM46/$D46)),0,(AM46/$D46)*100)</f>
        <v>185.97792994427024</v>
      </c>
      <c r="AQ46" s="32">
        <f>IF((ISERROR(AN46/$D46)),0,(AN46/$D46)*100)</f>
        <v>188.7313639769323</v>
      </c>
      <c r="AR46" s="32">
        <f>IF((ISERROR(AO46/$D46)),0,(AO46/$D46)*100)</f>
        <v>189.67172815156968</v>
      </c>
    </row>
    <row r="47" spans="1:44" s="1" customFormat="1" ht="33.75" customHeight="1" x14ac:dyDescent="0.3">
      <c r="A47" s="169"/>
      <c r="B47" s="98" t="s">
        <v>45</v>
      </c>
      <c r="C47" s="28">
        <v>100.5</v>
      </c>
      <c r="D47" s="29">
        <v>99.5</v>
      </c>
      <c r="E47" s="30">
        <v>100</v>
      </c>
      <c r="F47" s="31">
        <v>100.1</v>
      </c>
      <c r="G47" s="29">
        <v>100.5</v>
      </c>
      <c r="H47" s="30">
        <v>100.7</v>
      </c>
      <c r="I47" s="28">
        <v>100.2</v>
      </c>
      <c r="J47" s="29">
        <v>100.6</v>
      </c>
      <c r="K47" s="30">
        <v>100.8</v>
      </c>
      <c r="L47" s="28">
        <v>100.3</v>
      </c>
      <c r="M47" s="29">
        <v>100.7</v>
      </c>
      <c r="N47" s="30">
        <v>100.9</v>
      </c>
      <c r="O47" s="28">
        <v>100</v>
      </c>
      <c r="P47" s="29">
        <v>100.1</v>
      </c>
      <c r="Q47" s="30">
        <v>100.4</v>
      </c>
      <c r="R47" s="28">
        <v>100</v>
      </c>
      <c r="S47" s="29">
        <v>100.1</v>
      </c>
      <c r="T47" s="30">
        <v>100.2</v>
      </c>
      <c r="U47" s="28">
        <v>100</v>
      </c>
      <c r="V47" s="29">
        <v>100.3</v>
      </c>
      <c r="W47" s="30">
        <v>100.5</v>
      </c>
      <c r="X47" s="28">
        <v>100</v>
      </c>
      <c r="Y47" s="29">
        <v>100.4</v>
      </c>
      <c r="Z47" s="30">
        <v>100.7</v>
      </c>
      <c r="AA47" s="28">
        <v>100</v>
      </c>
      <c r="AB47" s="29">
        <v>100.1</v>
      </c>
      <c r="AC47" s="30">
        <v>100.5</v>
      </c>
      <c r="AD47" s="28">
        <v>100</v>
      </c>
      <c r="AE47" s="29">
        <v>100.2</v>
      </c>
      <c r="AF47" s="30">
        <v>100.6</v>
      </c>
      <c r="AG47" s="28">
        <v>100.1</v>
      </c>
      <c r="AH47" s="29">
        <v>100.3</v>
      </c>
      <c r="AI47" s="30">
        <v>100.7</v>
      </c>
      <c r="AJ47" s="28">
        <v>100.1</v>
      </c>
      <c r="AK47" s="29">
        <v>100.4</v>
      </c>
      <c r="AL47" s="30">
        <v>100.8</v>
      </c>
      <c r="AM47" s="28">
        <v>100.2</v>
      </c>
      <c r="AN47" s="29">
        <v>100.5</v>
      </c>
      <c r="AO47" s="30">
        <v>100.9</v>
      </c>
      <c r="AP47" s="68">
        <f t="shared" ref="AP47:AR48" si="232">$E47*F47*I47*L47*O47*R47*U47*X47*AA47*AD47*AG47*AJ47*AM47/1E+24</f>
        <v>101.00400820910518</v>
      </c>
      <c r="AQ47" s="68">
        <f t="shared" si="232"/>
        <v>104.27947125162738</v>
      </c>
      <c r="AR47" s="68">
        <f t="shared" si="232"/>
        <v>107.97503336684306</v>
      </c>
    </row>
    <row r="48" spans="1:44" s="99" customFormat="1" x14ac:dyDescent="0.3">
      <c r="A48" s="128" t="s">
        <v>33</v>
      </c>
      <c r="B48" s="129" t="s">
        <v>47</v>
      </c>
      <c r="C48" s="130">
        <v>109.7</v>
      </c>
      <c r="D48" s="131">
        <v>109.4</v>
      </c>
      <c r="E48" s="132">
        <v>111.9</v>
      </c>
      <c r="F48" s="133">
        <v>107</v>
      </c>
      <c r="G48" s="131">
        <v>106.7</v>
      </c>
      <c r="H48" s="132">
        <v>106.5</v>
      </c>
      <c r="I48" s="130">
        <v>105.1</v>
      </c>
      <c r="J48" s="131">
        <v>104.8</v>
      </c>
      <c r="K48" s="132">
        <v>104.6</v>
      </c>
      <c r="L48" s="130">
        <v>104.4</v>
      </c>
      <c r="M48" s="131">
        <v>104.2</v>
      </c>
      <c r="N48" s="132">
        <v>104</v>
      </c>
      <c r="O48" s="130">
        <v>104.2</v>
      </c>
      <c r="P48" s="131">
        <v>104</v>
      </c>
      <c r="Q48" s="132">
        <v>103.8</v>
      </c>
      <c r="R48" s="130">
        <v>104</v>
      </c>
      <c r="S48" s="131">
        <v>103.9</v>
      </c>
      <c r="T48" s="132">
        <v>103.7</v>
      </c>
      <c r="U48" s="130">
        <v>103.9</v>
      </c>
      <c r="V48" s="131">
        <v>103.8</v>
      </c>
      <c r="W48" s="132">
        <v>103.6</v>
      </c>
      <c r="X48" s="130">
        <v>103.9</v>
      </c>
      <c r="Y48" s="131">
        <v>103.8</v>
      </c>
      <c r="Z48" s="132">
        <v>103.5</v>
      </c>
      <c r="AA48" s="130">
        <v>103.8</v>
      </c>
      <c r="AB48" s="131">
        <v>103.7</v>
      </c>
      <c r="AC48" s="132">
        <v>103.4</v>
      </c>
      <c r="AD48" s="130">
        <v>103.8</v>
      </c>
      <c r="AE48" s="131">
        <v>103.7</v>
      </c>
      <c r="AF48" s="132">
        <v>103.4</v>
      </c>
      <c r="AG48" s="130">
        <v>103.7</v>
      </c>
      <c r="AH48" s="131">
        <v>103.6</v>
      </c>
      <c r="AI48" s="132">
        <v>103.3</v>
      </c>
      <c r="AJ48" s="130">
        <v>103.6</v>
      </c>
      <c r="AK48" s="131">
        <v>103.5</v>
      </c>
      <c r="AL48" s="132">
        <v>103.2</v>
      </c>
      <c r="AM48" s="130">
        <v>103.5</v>
      </c>
      <c r="AN48" s="131">
        <v>103.4</v>
      </c>
      <c r="AO48" s="132">
        <v>103</v>
      </c>
      <c r="AP48" s="134">
        <f t="shared" si="232"/>
        <v>184.12925708774503</v>
      </c>
      <c r="AQ48" s="134">
        <f t="shared" si="232"/>
        <v>180.98611520720297</v>
      </c>
      <c r="AR48" s="134">
        <f t="shared" si="232"/>
        <v>175.66257887336198</v>
      </c>
    </row>
    <row r="49" spans="1:44" ht="33.6" x14ac:dyDescent="0.3">
      <c r="A49" s="18" t="s">
        <v>55</v>
      </c>
      <c r="B49" s="94"/>
      <c r="C49" s="51"/>
      <c r="D49" s="52"/>
      <c r="E49" s="53"/>
      <c r="F49" s="54"/>
      <c r="G49" s="55"/>
      <c r="H49" s="53"/>
      <c r="I49" s="51"/>
      <c r="J49" s="55"/>
      <c r="K49" s="53"/>
      <c r="L49" s="51"/>
      <c r="M49" s="55"/>
      <c r="N49" s="53"/>
      <c r="O49" s="51"/>
      <c r="P49" s="55"/>
      <c r="Q49" s="53"/>
      <c r="R49" s="51"/>
      <c r="S49" s="55"/>
      <c r="T49" s="53"/>
      <c r="U49" s="51"/>
      <c r="V49" s="55"/>
      <c r="W49" s="53"/>
      <c r="X49" s="51"/>
      <c r="Y49" s="55"/>
      <c r="Z49" s="53"/>
      <c r="AA49" s="51"/>
      <c r="AB49" s="55"/>
      <c r="AC49" s="53"/>
      <c r="AD49" s="51"/>
      <c r="AE49" s="55"/>
      <c r="AF49" s="53"/>
      <c r="AG49" s="51"/>
      <c r="AH49" s="55"/>
      <c r="AI49" s="53"/>
      <c r="AJ49" s="51"/>
      <c r="AK49" s="55"/>
      <c r="AL49" s="53"/>
      <c r="AM49" s="51"/>
      <c r="AN49" s="55"/>
      <c r="AO49" s="53"/>
      <c r="AP49" s="48"/>
      <c r="AQ49" s="49"/>
      <c r="AR49" s="49"/>
    </row>
    <row r="50" spans="1:44" s="1" customFormat="1" ht="33" customHeight="1" x14ac:dyDescent="0.3">
      <c r="A50" s="176" t="s">
        <v>56</v>
      </c>
      <c r="B50" s="100" t="s">
        <v>57</v>
      </c>
      <c r="C50" s="28">
        <v>138</v>
      </c>
      <c r="D50" s="29">
        <v>141</v>
      </c>
      <c r="E50" s="30">
        <v>142</v>
      </c>
      <c r="F50" s="31">
        <v>141</v>
      </c>
      <c r="G50" s="29">
        <v>142</v>
      </c>
      <c r="H50" s="30">
        <v>143</v>
      </c>
      <c r="I50" s="28">
        <v>142</v>
      </c>
      <c r="J50" s="29">
        <v>143</v>
      </c>
      <c r="K50" s="30">
        <v>144</v>
      </c>
      <c r="L50" s="28">
        <v>143</v>
      </c>
      <c r="M50" s="29">
        <v>144</v>
      </c>
      <c r="N50" s="30">
        <v>145</v>
      </c>
      <c r="O50" s="28">
        <v>143</v>
      </c>
      <c r="P50" s="29">
        <v>144</v>
      </c>
      <c r="Q50" s="30">
        <v>145</v>
      </c>
      <c r="R50" s="28">
        <v>143</v>
      </c>
      <c r="S50" s="29">
        <v>144</v>
      </c>
      <c r="T50" s="30">
        <v>145</v>
      </c>
      <c r="U50" s="28">
        <v>143</v>
      </c>
      <c r="V50" s="29">
        <v>144</v>
      </c>
      <c r="W50" s="30">
        <v>145</v>
      </c>
      <c r="X50" s="28">
        <v>143</v>
      </c>
      <c r="Y50" s="29">
        <v>144</v>
      </c>
      <c r="Z50" s="30">
        <v>145</v>
      </c>
      <c r="AA50" s="28">
        <v>143</v>
      </c>
      <c r="AB50" s="29">
        <v>144</v>
      </c>
      <c r="AC50" s="30">
        <v>145</v>
      </c>
      <c r="AD50" s="28">
        <v>143</v>
      </c>
      <c r="AE50" s="29">
        <v>144</v>
      </c>
      <c r="AF50" s="30">
        <v>145</v>
      </c>
      <c r="AG50" s="28">
        <v>144</v>
      </c>
      <c r="AH50" s="29">
        <v>145</v>
      </c>
      <c r="AI50" s="30">
        <v>146</v>
      </c>
      <c r="AJ50" s="28">
        <v>145</v>
      </c>
      <c r="AK50" s="29">
        <v>146</v>
      </c>
      <c r="AL50" s="30">
        <v>147</v>
      </c>
      <c r="AM50" s="28">
        <v>146</v>
      </c>
      <c r="AN50" s="29">
        <v>147</v>
      </c>
      <c r="AO50" s="30">
        <v>148</v>
      </c>
      <c r="AP50" s="32">
        <f>IF((ISERROR(AM50/$D50)),0,(AM50/$D50)*100)</f>
        <v>103.54609929078013</v>
      </c>
      <c r="AQ50" s="32">
        <f>IF((ISERROR(AN50/$D50)),0,(AN50/$D50)*100)</f>
        <v>104.25531914893618</v>
      </c>
      <c r="AR50" s="32">
        <f>IF((ISERROR(AO50/$D50)),0,(AO50/$D50)*100)</f>
        <v>104.9645390070922</v>
      </c>
    </row>
    <row r="51" spans="1:44" s="93" customFormat="1" x14ac:dyDescent="0.3">
      <c r="A51" s="176"/>
      <c r="B51" s="57" t="s">
        <v>27</v>
      </c>
      <c r="C51" s="34">
        <v>109.5</v>
      </c>
      <c r="D51" s="35">
        <f>IF((ISERROR(D50/C50)),0,(D50/C50)*100)</f>
        <v>102.17391304347827</v>
      </c>
      <c r="E51" s="36">
        <f>IF((ISERROR(E50/D50)),0,(E50/D50)*100)</f>
        <v>100.70921985815602</v>
      </c>
      <c r="F51" s="37">
        <f>IF((ISERROR(F50/E50)),0,(F50/E50)*100)</f>
        <v>99.295774647887328</v>
      </c>
      <c r="G51" s="38">
        <f>IF((ISERROR(G50/E50)),0,(G50/E50)*100)</f>
        <v>100</v>
      </c>
      <c r="H51" s="36">
        <f t="shared" ref="H51:AL51" si="233">IF((ISERROR(H50/E50)),0,(H50/E50)*100)</f>
        <v>100.70422535211267</v>
      </c>
      <c r="I51" s="39">
        <f t="shared" si="233"/>
        <v>100.70921985815602</v>
      </c>
      <c r="J51" s="38">
        <f t="shared" si="233"/>
        <v>100.70422535211267</v>
      </c>
      <c r="K51" s="36">
        <f t="shared" si="233"/>
        <v>100.69930069930071</v>
      </c>
      <c r="L51" s="39">
        <f t="shared" si="233"/>
        <v>100.70422535211267</v>
      </c>
      <c r="M51" s="38">
        <f t="shared" si="233"/>
        <v>100.69930069930071</v>
      </c>
      <c r="N51" s="36">
        <f>IF((ISERROR(N50/K50)),0,(N50/K50)*100)</f>
        <v>100.69444444444444</v>
      </c>
      <c r="O51" s="39">
        <f t="shared" si="233"/>
        <v>100</v>
      </c>
      <c r="P51" s="38">
        <f t="shared" si="233"/>
        <v>100</v>
      </c>
      <c r="Q51" s="36">
        <f t="shared" si="233"/>
        <v>100</v>
      </c>
      <c r="R51" s="39">
        <f t="shared" si="233"/>
        <v>100</v>
      </c>
      <c r="S51" s="38">
        <f t="shared" si="233"/>
        <v>100</v>
      </c>
      <c r="T51" s="36">
        <f t="shared" si="233"/>
        <v>100</v>
      </c>
      <c r="U51" s="39">
        <f t="shared" si="233"/>
        <v>100</v>
      </c>
      <c r="V51" s="38">
        <f t="shared" si="233"/>
        <v>100</v>
      </c>
      <c r="W51" s="36">
        <f t="shared" si="233"/>
        <v>100</v>
      </c>
      <c r="X51" s="39">
        <f t="shared" si="233"/>
        <v>100</v>
      </c>
      <c r="Y51" s="38">
        <f t="shared" si="233"/>
        <v>100</v>
      </c>
      <c r="Z51" s="36">
        <f t="shared" si="233"/>
        <v>100</v>
      </c>
      <c r="AA51" s="39">
        <f t="shared" si="233"/>
        <v>100</v>
      </c>
      <c r="AB51" s="38">
        <f t="shared" si="233"/>
        <v>100</v>
      </c>
      <c r="AC51" s="36">
        <f t="shared" si="233"/>
        <v>100</v>
      </c>
      <c r="AD51" s="39">
        <f t="shared" si="233"/>
        <v>100</v>
      </c>
      <c r="AE51" s="38">
        <f t="shared" si="233"/>
        <v>100</v>
      </c>
      <c r="AF51" s="36">
        <f t="shared" si="233"/>
        <v>100</v>
      </c>
      <c r="AG51" s="39">
        <f t="shared" si="233"/>
        <v>100.69930069930071</v>
      </c>
      <c r="AH51" s="38">
        <f t="shared" si="233"/>
        <v>100.69444444444444</v>
      </c>
      <c r="AI51" s="36">
        <f t="shared" si="233"/>
        <v>100.68965517241379</v>
      </c>
      <c r="AJ51" s="39">
        <f t="shared" si="233"/>
        <v>100.69444444444444</v>
      </c>
      <c r="AK51" s="38">
        <f t="shared" si="233"/>
        <v>100.68965517241379</v>
      </c>
      <c r="AL51" s="36">
        <f t="shared" si="233"/>
        <v>100.68493150684932</v>
      </c>
      <c r="AM51" s="39">
        <f>IF((ISERROR(AM50/AJ50)),0,(AM50/AJ50)*100)</f>
        <v>100.68965517241379</v>
      </c>
      <c r="AN51" s="38">
        <f>IF((ISERROR(AN50/AK50)),0,(AN50/AK50)*100)</f>
        <v>100.68493150684932</v>
      </c>
      <c r="AO51" s="36">
        <f>IF((ISERROR(AO50/AL50)),0,(AO50/AL50)*100)</f>
        <v>100.68027210884354</v>
      </c>
      <c r="AP51" s="101"/>
      <c r="AQ51" s="92"/>
      <c r="AR51" s="92"/>
    </row>
    <row r="52" spans="1:44" s="1" customFormat="1" ht="66.75" customHeight="1" x14ac:dyDescent="0.3">
      <c r="A52" s="176" t="s">
        <v>58</v>
      </c>
      <c r="B52" s="100" t="s">
        <v>26</v>
      </c>
      <c r="C52" s="69">
        <v>232</v>
      </c>
      <c r="D52" s="88">
        <v>222</v>
      </c>
      <c r="E52" s="89">
        <v>223</v>
      </c>
      <c r="F52" s="90">
        <v>223</v>
      </c>
      <c r="G52" s="88">
        <v>224</v>
      </c>
      <c r="H52" s="89">
        <v>225</v>
      </c>
      <c r="I52" s="69">
        <v>224</v>
      </c>
      <c r="J52" s="88">
        <v>225</v>
      </c>
      <c r="K52" s="89">
        <v>226</v>
      </c>
      <c r="L52" s="69">
        <v>225</v>
      </c>
      <c r="M52" s="88">
        <v>226</v>
      </c>
      <c r="N52" s="89">
        <v>227</v>
      </c>
      <c r="O52" s="69">
        <v>226</v>
      </c>
      <c r="P52" s="88">
        <v>227</v>
      </c>
      <c r="Q52" s="89">
        <v>228</v>
      </c>
      <c r="R52" s="69">
        <v>228</v>
      </c>
      <c r="S52" s="88">
        <v>229</v>
      </c>
      <c r="T52" s="89">
        <v>230</v>
      </c>
      <c r="U52" s="69">
        <v>230</v>
      </c>
      <c r="V52" s="88">
        <v>231</v>
      </c>
      <c r="W52" s="89">
        <v>232</v>
      </c>
      <c r="X52" s="69">
        <v>232</v>
      </c>
      <c r="Y52" s="88">
        <v>233</v>
      </c>
      <c r="Z52" s="89">
        <v>234</v>
      </c>
      <c r="AA52" s="69">
        <v>234</v>
      </c>
      <c r="AB52" s="88">
        <v>235</v>
      </c>
      <c r="AC52" s="89">
        <v>236</v>
      </c>
      <c r="AD52" s="69">
        <v>235</v>
      </c>
      <c r="AE52" s="88">
        <v>236</v>
      </c>
      <c r="AF52" s="89">
        <v>237</v>
      </c>
      <c r="AG52" s="69">
        <v>237</v>
      </c>
      <c r="AH52" s="88">
        <v>238</v>
      </c>
      <c r="AI52" s="89">
        <v>239</v>
      </c>
      <c r="AJ52" s="69">
        <v>238</v>
      </c>
      <c r="AK52" s="88">
        <v>239</v>
      </c>
      <c r="AL52" s="89">
        <v>240</v>
      </c>
      <c r="AM52" s="69">
        <v>239</v>
      </c>
      <c r="AN52" s="88">
        <v>240</v>
      </c>
      <c r="AO52" s="89">
        <v>241</v>
      </c>
      <c r="AP52" s="32">
        <f>IF((ISERROR(AM52/$D52)),0,(AM52/$D52)*100)</f>
        <v>107.65765765765767</v>
      </c>
      <c r="AQ52" s="32">
        <f>IF((ISERROR(AN52/$D52)),0,(AN52/$D52)*100)</f>
        <v>108.10810810810811</v>
      </c>
      <c r="AR52" s="32">
        <f>IF((ISERROR(AO52/$D52)),0,(AO52/$D52)*100)</f>
        <v>108.55855855855856</v>
      </c>
    </row>
    <row r="53" spans="1:44" s="93" customFormat="1" x14ac:dyDescent="0.3">
      <c r="A53" s="176"/>
      <c r="B53" s="57" t="s">
        <v>27</v>
      </c>
      <c r="C53" s="34">
        <v>96.3</v>
      </c>
      <c r="D53" s="35">
        <f>IF((ISERROR(D52/C52)),0,(D52/C52)*100)</f>
        <v>95.689655172413794</v>
      </c>
      <c r="E53" s="36">
        <f>IF((ISERROR(E52/D52)),0,(E52/D52)*100)</f>
        <v>100.45045045045045</v>
      </c>
      <c r="F53" s="37">
        <f>IF((ISERROR(F52/E52)),0,(F52/E52)*100)</f>
        <v>100</v>
      </c>
      <c r="G53" s="38">
        <f>IF((ISERROR(G52/E52)),0,(G52/E52)*100)</f>
        <v>100.44843049327355</v>
      </c>
      <c r="H53" s="36">
        <f t="shared" ref="H53:AL53" si="234">IF((ISERROR(H52/E52)),0,(H52/E52)*100)</f>
        <v>100.89686098654708</v>
      </c>
      <c r="I53" s="39">
        <f t="shared" si="234"/>
        <v>100.44843049327355</v>
      </c>
      <c r="J53" s="38">
        <f t="shared" si="234"/>
        <v>100.44642857142858</v>
      </c>
      <c r="K53" s="36">
        <f t="shared" si="234"/>
        <v>100.44444444444444</v>
      </c>
      <c r="L53" s="39">
        <f t="shared" si="234"/>
        <v>100.44642857142858</v>
      </c>
      <c r="M53" s="38">
        <f t="shared" si="234"/>
        <v>100.44444444444444</v>
      </c>
      <c r="N53" s="36">
        <f t="shared" si="234"/>
        <v>100.44247787610618</v>
      </c>
      <c r="O53" s="39">
        <f t="shared" si="234"/>
        <v>100.44444444444444</v>
      </c>
      <c r="P53" s="38">
        <f t="shared" si="234"/>
        <v>100.44247787610618</v>
      </c>
      <c r="Q53" s="36">
        <f t="shared" si="234"/>
        <v>100.44052863436124</v>
      </c>
      <c r="R53" s="39">
        <f t="shared" si="234"/>
        <v>100.88495575221239</v>
      </c>
      <c r="S53" s="38">
        <f t="shared" si="234"/>
        <v>100.88105726872247</v>
      </c>
      <c r="T53" s="36">
        <f t="shared" si="234"/>
        <v>100.87719298245614</v>
      </c>
      <c r="U53" s="39">
        <f t="shared" si="234"/>
        <v>100.87719298245614</v>
      </c>
      <c r="V53" s="38">
        <f t="shared" si="234"/>
        <v>100.87336244541486</v>
      </c>
      <c r="W53" s="36">
        <f t="shared" si="234"/>
        <v>100.8695652173913</v>
      </c>
      <c r="X53" s="39">
        <f t="shared" si="234"/>
        <v>100.8695652173913</v>
      </c>
      <c r="Y53" s="38">
        <f t="shared" si="234"/>
        <v>100.86580086580086</v>
      </c>
      <c r="Z53" s="36">
        <f t="shared" si="234"/>
        <v>100.86206896551724</v>
      </c>
      <c r="AA53" s="39">
        <f t="shared" si="234"/>
        <v>100.86206896551724</v>
      </c>
      <c r="AB53" s="38">
        <f t="shared" si="234"/>
        <v>100.85836909871244</v>
      </c>
      <c r="AC53" s="36">
        <f t="shared" si="234"/>
        <v>100.85470085470085</v>
      </c>
      <c r="AD53" s="39">
        <f t="shared" si="234"/>
        <v>100.42735042735043</v>
      </c>
      <c r="AE53" s="38">
        <f t="shared" si="234"/>
        <v>100.42553191489361</v>
      </c>
      <c r="AF53" s="36">
        <f t="shared" si="234"/>
        <v>100.42372881355932</v>
      </c>
      <c r="AG53" s="39">
        <f t="shared" si="234"/>
        <v>100.85106382978724</v>
      </c>
      <c r="AH53" s="38">
        <f t="shared" si="234"/>
        <v>100.84745762711864</v>
      </c>
      <c r="AI53" s="36">
        <f t="shared" si="234"/>
        <v>100.84388185654008</v>
      </c>
      <c r="AJ53" s="39">
        <f t="shared" si="234"/>
        <v>100.42194092827003</v>
      </c>
      <c r="AK53" s="38">
        <f t="shared" si="234"/>
        <v>100.42016806722688</v>
      </c>
      <c r="AL53" s="36">
        <f t="shared" si="234"/>
        <v>100.418410041841</v>
      </c>
      <c r="AM53" s="39">
        <f>IF((ISERROR(AM52/AJ52)),0,(AM52/AJ52)*100)</f>
        <v>100.42016806722688</v>
      </c>
      <c r="AN53" s="38">
        <f>IF((ISERROR(AN52/AK52)),0,(AN52/AK52)*100)</f>
        <v>100.418410041841</v>
      </c>
      <c r="AO53" s="36">
        <f>IF((ISERROR(AO52/AL52)),0,(AO52/AL52)*100)</f>
        <v>100.41666666666667</v>
      </c>
      <c r="AP53" s="101"/>
      <c r="AQ53" s="92"/>
      <c r="AR53" s="92"/>
    </row>
    <row r="54" spans="1:44" s="93" customFormat="1" x14ac:dyDescent="0.3">
      <c r="A54" s="176" t="s">
        <v>73</v>
      </c>
      <c r="B54" s="100" t="s">
        <v>74</v>
      </c>
      <c r="C54" s="34">
        <v>733534.8</v>
      </c>
      <c r="D54" s="135">
        <v>919530</v>
      </c>
      <c r="E54" s="136">
        <v>913684.3</v>
      </c>
      <c r="F54" s="137">
        <v>947546.7</v>
      </c>
      <c r="G54" s="135">
        <v>956048.2</v>
      </c>
      <c r="H54" s="136">
        <v>959368.5</v>
      </c>
      <c r="I54" s="138">
        <v>987548.3</v>
      </c>
      <c r="J54" s="135">
        <v>1004845.7</v>
      </c>
      <c r="K54" s="136">
        <v>1009255.6</v>
      </c>
      <c r="L54" s="138">
        <v>1037716.9</v>
      </c>
      <c r="M54" s="135">
        <v>1061526.6000000001</v>
      </c>
      <c r="N54" s="136">
        <v>1067792</v>
      </c>
      <c r="O54" s="138">
        <v>1048094</v>
      </c>
      <c r="P54" s="135">
        <v>1082757</v>
      </c>
      <c r="Q54" s="136">
        <v>1099825</v>
      </c>
      <c r="R54" s="138">
        <v>1063815</v>
      </c>
      <c r="S54" s="135">
        <v>1109825</v>
      </c>
      <c r="T54" s="136">
        <v>1138318</v>
      </c>
      <c r="U54" s="138">
        <v>1085091</v>
      </c>
      <c r="V54" s="135">
        <v>1143119</v>
      </c>
      <c r="W54" s="136">
        <v>1183850</v>
      </c>
      <c r="X54" s="138">
        <v>1107877</v>
      </c>
      <c r="Y54" s="135">
        <v>1179698</v>
      </c>
      <c r="Z54" s="136">
        <v>1233571</v>
      </c>
      <c r="AA54" s="138">
        <v>1132250</v>
      </c>
      <c r="AB54" s="135">
        <v>1219807</v>
      </c>
      <c r="AC54" s="136">
        <v>1287848</v>
      </c>
      <c r="AD54" s="138">
        <v>1159424</v>
      </c>
      <c r="AE54" s="135">
        <v>1263720</v>
      </c>
      <c r="AF54" s="136">
        <v>1345801</v>
      </c>
      <c r="AG54" s="138">
        <v>1188409</v>
      </c>
      <c r="AH54" s="135">
        <v>1311741</v>
      </c>
      <c r="AI54" s="136">
        <v>1409054</v>
      </c>
      <c r="AJ54" s="138">
        <v>1220496</v>
      </c>
      <c r="AK54" s="135">
        <v>1364210</v>
      </c>
      <c r="AL54" s="136">
        <v>1478097</v>
      </c>
      <c r="AM54" s="138">
        <v>1257110</v>
      </c>
      <c r="AN54" s="135">
        <v>1421506</v>
      </c>
      <c r="AO54" s="136">
        <v>1552002</v>
      </c>
      <c r="AP54" s="32">
        <f>IF((ISERROR(AM54/$D54)),0,(AM54/$D54)*100)</f>
        <v>136.71223342359684</v>
      </c>
      <c r="AQ54" s="32">
        <f>IF((ISERROR(AN54/$D54)),0,(AN54/$D54)*100)</f>
        <v>154.59049731928266</v>
      </c>
      <c r="AR54" s="32">
        <f>IF((ISERROR(AO54/$D54)),0,(AO54/$D54)*100)</f>
        <v>168.78209520080912</v>
      </c>
    </row>
    <row r="55" spans="1:44" s="93" customFormat="1" x14ac:dyDescent="0.3">
      <c r="A55" s="176"/>
      <c r="B55" s="57" t="s">
        <v>27</v>
      </c>
      <c r="C55" s="34">
        <v>101.4</v>
      </c>
      <c r="D55" s="35">
        <f>IF((ISERROR(D54/C54)),0,(D54/C54)*100)</f>
        <v>125.35601582910584</v>
      </c>
      <c r="E55" s="36">
        <f>IF((ISERROR(E54/D54)),0,(E54/D54)*100)</f>
        <v>99.364273052537712</v>
      </c>
      <c r="F55" s="37">
        <f>IF((ISERROR(F54/E54)),0,(F54/E54)*100)</f>
        <v>103.70613788591967</v>
      </c>
      <c r="G55" s="38">
        <f>IF((ISERROR(G54/E54)),0,(G54/E54)*100)</f>
        <v>104.63660150448027</v>
      </c>
      <c r="H55" s="36">
        <f t="shared" ref="H55" si="235">IF((ISERROR(H54/E54)),0,(H54/E54)*100)</f>
        <v>104.99999835829507</v>
      </c>
      <c r="I55" s="39">
        <f t="shared" ref="I55" si="236">IF((ISERROR(I54/F54)),0,(I54/F54)*100)</f>
        <v>104.22159667697646</v>
      </c>
      <c r="J55" s="38">
        <f t="shared" ref="J55" si="237">IF((ISERROR(J54/G54)),0,(J54/G54)*100)</f>
        <v>105.10408366440103</v>
      </c>
      <c r="K55" s="36">
        <f t="shared" ref="K55" si="238">IF((ISERROR(K54/H54)),0,(K54/H54)*100)</f>
        <v>105.19999353741549</v>
      </c>
      <c r="L55" s="39">
        <f t="shared" ref="L55" si="239">IF((ISERROR(L54/I54)),0,(L54/I54)*100)</f>
        <v>105.08011608141091</v>
      </c>
      <c r="M55" s="38">
        <f t="shared" ref="M55" si="240">IF((ISERROR(M54/J54)),0,(M54/J54)*100)</f>
        <v>105.64075658581214</v>
      </c>
      <c r="N55" s="36">
        <f t="shared" ref="N55" si="241">IF((ISERROR(N54/K54)),0,(N54/K54)*100)</f>
        <v>105.79995790957217</v>
      </c>
      <c r="O55" s="39">
        <f t="shared" ref="O55" si="242">IF((ISERROR(O54/L54)),0,(O54/L54)*100)</f>
        <v>100.99999335078766</v>
      </c>
      <c r="P55" s="38">
        <f t="shared" ref="P55" si="243">IF((ISERROR(P54/M54)),0,(P54/M54)*100)</f>
        <v>101.99998756507844</v>
      </c>
      <c r="Q55" s="36">
        <f t="shared" ref="Q55" si="244">IF((ISERROR(Q54/N54)),0,(Q54/N54)*100)</f>
        <v>102.99992882508953</v>
      </c>
      <c r="R55" s="39">
        <f t="shared" ref="R55" si="245">IF((ISERROR(R54/O54)),0,(R54/O54)*100)</f>
        <v>101.49996088137132</v>
      </c>
      <c r="S55" s="38">
        <f t="shared" ref="S55" si="246">IF((ISERROR(S54/P54)),0,(S54/P54)*100)</f>
        <v>102.49991456993581</v>
      </c>
      <c r="T55" s="36">
        <f t="shared" ref="T55" si="247">IF((ISERROR(T54/Q54)),0,(T54/Q54)*100)</f>
        <v>103.49992044188849</v>
      </c>
      <c r="U55" s="39">
        <f t="shared" ref="U55" si="248">IF((ISERROR(U54/R54)),0,(U54/R54)*100)</f>
        <v>101.99997179960802</v>
      </c>
      <c r="V55" s="38">
        <f t="shared" ref="V55" si="249">IF((ISERROR(V54/S54)),0,(V54/S54)*100)</f>
        <v>102.99993242177821</v>
      </c>
      <c r="W55" s="36">
        <f t="shared" ref="W55" si="250">IF((ISERROR(W54/T54)),0,(W54/T54)*100)</f>
        <v>103.99993674878199</v>
      </c>
      <c r="X55" s="39">
        <f t="shared" ref="X55" si="251">IF((ISERROR(X54/U54)),0,(X54/U54)*100)</f>
        <v>102.09991604390784</v>
      </c>
      <c r="Y55" s="38">
        <f t="shared" ref="Y55" si="252">IF((ISERROR(Y54/V54)),0,(Y54/V54)*100)</f>
        <v>103.19992931619541</v>
      </c>
      <c r="Z55" s="36">
        <f t="shared" ref="Z55" si="253">IF((ISERROR(Z54/W54)),0,(Z54/W54)*100)</f>
        <v>104.19994087088736</v>
      </c>
      <c r="AA55" s="39">
        <f t="shared" ref="AA55" si="254">IF((ISERROR(AA54/X54)),0,(AA54/X54)*100)</f>
        <v>102.19997346275804</v>
      </c>
      <c r="AB55" s="38">
        <f t="shared" ref="AB55" si="255">IF((ISERROR(AB54/Y54)),0,(AB54/Y54)*100)</f>
        <v>103.39993795022116</v>
      </c>
      <c r="AC55" s="36">
        <f t="shared" ref="AC55" si="256">IF((ISERROR(AC54/Z54)),0,(AC54/Z54)*100)</f>
        <v>104.39998994788301</v>
      </c>
      <c r="AD55" s="39">
        <f t="shared" ref="AD55" si="257">IF((ISERROR(AD54/AA54)),0,(AD54/AA54)*100)</f>
        <v>102.4</v>
      </c>
      <c r="AE55" s="38">
        <f t="shared" ref="AE55" si="258">IF((ISERROR(AE54/AB54)),0,(AE54/AB54)*100)</f>
        <v>103.59999573703054</v>
      </c>
      <c r="AF55" s="36">
        <f t="shared" ref="AF55" si="259">IF((ISERROR(AF54/AC54)),0,(AF54/AC54)*100)</f>
        <v>104.49998757617358</v>
      </c>
      <c r="AG55" s="39">
        <f t="shared" ref="AG55" si="260">IF((ISERROR(AG54/AD54)),0,(AG54/AD54)*100)</f>
        <v>102.4999482501656</v>
      </c>
      <c r="AH55" s="38">
        <f t="shared" ref="AH55" si="261">IF((ISERROR(AH54/AE54)),0,(AH54/AE54)*100)</f>
        <v>103.79997151267686</v>
      </c>
      <c r="AI55" s="36">
        <f t="shared" ref="AI55" si="262">IF((ISERROR(AI54/AF54)),0,(AI54/AF54)*100)</f>
        <v>104.70002622973233</v>
      </c>
      <c r="AJ55" s="38">
        <f t="shared" ref="AJ55:AK55" si="263">IF((ISERROR(AJ54/AG54)),0,(AJ54/AG54)*100)</f>
        <v>102.69999638171707</v>
      </c>
      <c r="AK55" s="38">
        <f t="shared" si="263"/>
        <v>103.99995120988062</v>
      </c>
      <c r="AL55" s="36">
        <f t="shared" ref="AL55" si="264">IF((ISERROR(AL54/AI54)),0,(AL54/AI54)*100)</f>
        <v>104.89995415363782</v>
      </c>
      <c r="AM55" s="39">
        <f>IF((ISERROR(AM54/AJ54)),0,(AM54/AJ54)*100)</f>
        <v>102.99992789816599</v>
      </c>
      <c r="AN55" s="38">
        <f>IF((ISERROR(AN54/AK54)),0,(AN54/AK54)*100)</f>
        <v>104.19993989195211</v>
      </c>
      <c r="AO55" s="36">
        <f>IF((ISERROR(AO54/AL54)),0,(AO54/AL54)*100)</f>
        <v>105.00001014818379</v>
      </c>
      <c r="AP55" s="101"/>
      <c r="AQ55" s="92"/>
      <c r="AR55" s="92"/>
    </row>
    <row r="56" spans="1:44" x14ac:dyDescent="0.3">
      <c r="A56" s="18" t="s">
        <v>59</v>
      </c>
      <c r="B56" s="102"/>
      <c r="C56" s="85"/>
      <c r="D56" s="103"/>
      <c r="E56" s="84"/>
      <c r="F56" s="104"/>
      <c r="G56" s="86"/>
      <c r="H56" s="84"/>
      <c r="I56" s="85"/>
      <c r="J56" s="86"/>
      <c r="K56" s="84"/>
      <c r="L56" s="85"/>
      <c r="M56" s="86"/>
      <c r="N56" s="84"/>
      <c r="O56" s="85"/>
      <c r="P56" s="86"/>
      <c r="Q56" s="84"/>
      <c r="R56" s="85"/>
      <c r="S56" s="86"/>
      <c r="T56" s="84"/>
      <c r="U56" s="85"/>
      <c r="V56" s="86"/>
      <c r="W56" s="84"/>
      <c r="X56" s="85"/>
      <c r="Y56" s="86"/>
      <c r="Z56" s="84"/>
      <c r="AA56" s="85"/>
      <c r="AB56" s="86"/>
      <c r="AC56" s="84"/>
      <c r="AD56" s="85"/>
      <c r="AE56" s="86"/>
      <c r="AF56" s="84"/>
      <c r="AG56" s="85"/>
      <c r="AH56" s="86"/>
      <c r="AI56" s="84"/>
      <c r="AJ56" s="85"/>
      <c r="AK56" s="86"/>
      <c r="AL56" s="84"/>
      <c r="AM56" s="85"/>
      <c r="AN56" s="86"/>
      <c r="AO56" s="84"/>
      <c r="AP56" s="48"/>
      <c r="AQ56" s="49"/>
      <c r="AR56" s="49"/>
    </row>
    <row r="57" spans="1:44" ht="36" customHeight="1" x14ac:dyDescent="0.3">
      <c r="A57" s="176" t="s">
        <v>60</v>
      </c>
      <c r="B57" s="10" t="s">
        <v>43</v>
      </c>
      <c r="C57" s="34">
        <v>104107</v>
      </c>
      <c r="D57" s="76">
        <v>150001</v>
      </c>
      <c r="E57" s="77">
        <v>104013.6</v>
      </c>
      <c r="F57" s="105">
        <v>39332</v>
      </c>
      <c r="G57" s="76">
        <v>42165</v>
      </c>
      <c r="H57" s="77">
        <v>45116.6</v>
      </c>
      <c r="I57" s="34">
        <v>49783</v>
      </c>
      <c r="J57" s="76">
        <v>52865.599999999999</v>
      </c>
      <c r="K57" s="77">
        <v>56927</v>
      </c>
      <c r="L57" s="34">
        <v>64307</v>
      </c>
      <c r="M57" s="76">
        <v>67787</v>
      </c>
      <c r="N57" s="77">
        <v>73066</v>
      </c>
      <c r="O57" s="28">
        <v>69856</v>
      </c>
      <c r="P57" s="29">
        <v>74009</v>
      </c>
      <c r="Q57" s="30">
        <v>80319</v>
      </c>
      <c r="R57" s="28">
        <v>75890</v>
      </c>
      <c r="S57" s="29">
        <v>80807</v>
      </c>
      <c r="T57" s="30">
        <v>88295</v>
      </c>
      <c r="U57" s="28">
        <v>82451</v>
      </c>
      <c r="V57" s="29">
        <v>88233</v>
      </c>
      <c r="W57" s="30">
        <v>97065</v>
      </c>
      <c r="X57" s="28">
        <v>89501</v>
      </c>
      <c r="Y57" s="29">
        <v>96345</v>
      </c>
      <c r="Z57" s="30">
        <v>106700</v>
      </c>
      <c r="AA57" s="28">
        <v>97159</v>
      </c>
      <c r="AB57" s="29">
        <v>105206</v>
      </c>
      <c r="AC57" s="30">
        <v>117412</v>
      </c>
      <c r="AD57" s="28">
        <v>105477</v>
      </c>
      <c r="AE57" s="29">
        <v>114884</v>
      </c>
      <c r="AF57" s="30">
        <v>129200</v>
      </c>
      <c r="AG57" s="28">
        <v>114290</v>
      </c>
      <c r="AH57" s="29">
        <v>125334</v>
      </c>
      <c r="AI57" s="30">
        <v>142035</v>
      </c>
      <c r="AJ57" s="28">
        <v>123844</v>
      </c>
      <c r="AK57" s="29">
        <v>136600</v>
      </c>
      <c r="AL57" s="30">
        <v>155990</v>
      </c>
      <c r="AM57" s="28">
        <v>134330</v>
      </c>
      <c r="AN57" s="29">
        <v>148885</v>
      </c>
      <c r="AO57" s="30">
        <v>171480</v>
      </c>
      <c r="AP57" s="32">
        <f>IF((ISERROR(AM57/$D57)),0,(AM57/$D57)*100)</f>
        <v>89.552736315091224</v>
      </c>
      <c r="AQ57" s="32">
        <f>IF((ISERROR(AN57/$D57)),0,(AN57/$D57)*100)</f>
        <v>99.25600495996693</v>
      </c>
      <c r="AR57" s="32">
        <f>IF((ISERROR(AO57/$D57)),0,(AO57/$D57)*100)</f>
        <v>114.31923787174752</v>
      </c>
    </row>
    <row r="58" spans="1:44" ht="33.6" x14ac:dyDescent="0.3">
      <c r="A58" s="176"/>
      <c r="B58" s="10" t="s">
        <v>45</v>
      </c>
      <c r="C58" s="144">
        <v>89.9</v>
      </c>
      <c r="D58" s="35">
        <f>IF((ISERROR(D57/(C57*D59/100))),0,(D57/(C57*D59/100))*100)</f>
        <v>130.62873166242827</v>
      </c>
      <c r="E58" s="65">
        <f>IF((ISERROR(E57/(D57*E59/100))),0,(E57/(D57*E59/100))*100)</f>
        <v>65.66471375039319</v>
      </c>
      <c r="F58" s="66">
        <f>IF((ISERROR(F57/(E57*F59/100))),0,(F57/(E57*F59/100))*100)</f>
        <v>35.945138616123053</v>
      </c>
      <c r="G58" s="35">
        <f>IF((ISERROR(G57/(E57*G59/100))),0,(G57/(E57*G59/100))*100)</f>
        <v>38.570854530791912</v>
      </c>
      <c r="H58" s="65">
        <f>IF((ISERROR(H57/(E57*H59/100))),0,(H57/(E57*H59/100))*100)</f>
        <v>41.389001861001496</v>
      </c>
      <c r="I58" s="67">
        <f t="shared" ref="I58:AL58" si="265">IF((ISERROR(I57/(F57*I59/100))),0,(I57/(F57*I59/100))*100)</f>
        <v>118.51239672569362</v>
      </c>
      <c r="J58" s="35">
        <f t="shared" si="265"/>
        <v>117.61530963967385</v>
      </c>
      <c r="K58" s="65">
        <f t="shared" si="265"/>
        <v>118.69943980294913</v>
      </c>
      <c r="L58" s="145">
        <f t="shared" si="265"/>
        <v>120.95001670546053</v>
      </c>
      <c r="M58" s="146">
        <f t="shared" si="265"/>
        <v>121.01279695180413</v>
      </c>
      <c r="N58" s="147">
        <f t="shared" si="265"/>
        <v>121.1995688595634</v>
      </c>
      <c r="O58" s="67">
        <f t="shared" si="265"/>
        <v>101.99898652232385</v>
      </c>
      <c r="P58" s="35">
        <f t="shared" si="265"/>
        <v>102.99882178110067</v>
      </c>
      <c r="Q58" s="65">
        <f t="shared" si="265"/>
        <v>103.99871491621435</v>
      </c>
      <c r="R58" s="67">
        <f t="shared" si="265"/>
        <v>102.19921836788077</v>
      </c>
      <c r="S58" s="35">
        <f t="shared" si="265"/>
        <v>103.19978199146627</v>
      </c>
      <c r="T58" s="65">
        <f t="shared" si="265"/>
        <v>104.19943366820065</v>
      </c>
      <c r="U58" s="67">
        <f t="shared" si="265"/>
        <v>102.39906487004544</v>
      </c>
      <c r="V58" s="35">
        <f t="shared" si="265"/>
        <v>103.39942984237416</v>
      </c>
      <c r="W58" s="65">
        <f t="shared" si="265"/>
        <v>104.39944184776849</v>
      </c>
      <c r="X58" s="67">
        <f t="shared" si="265"/>
        <v>102.59974767851463</v>
      </c>
      <c r="Y58" s="35">
        <f t="shared" si="265"/>
        <v>103.59946777971065</v>
      </c>
      <c r="Z58" s="65">
        <f t="shared" si="265"/>
        <v>104.5921389352177</v>
      </c>
      <c r="AA58" s="67">
        <f t="shared" si="265"/>
        <v>102.79955395792091</v>
      </c>
      <c r="AB58" s="35">
        <f t="shared" si="265"/>
        <v>103.79957799787559</v>
      </c>
      <c r="AC58" s="65">
        <f t="shared" si="265"/>
        <v>104.79939304681574</v>
      </c>
      <c r="AD58" s="67">
        <f t="shared" si="265"/>
        <v>102.99926412217397</v>
      </c>
      <c r="AE58" s="35">
        <f t="shared" si="265"/>
        <v>103.99913819870856</v>
      </c>
      <c r="AF58" s="65">
        <f t="shared" si="265"/>
        <v>104.99986606828229</v>
      </c>
      <c r="AG58" s="67">
        <f t="shared" si="265"/>
        <v>102.99940689500686</v>
      </c>
      <c r="AH58" s="35">
        <f t="shared" si="265"/>
        <v>104.09936235714432</v>
      </c>
      <c r="AI58" s="65">
        <f t="shared" si="265"/>
        <v>105.09962765422158</v>
      </c>
      <c r="AJ58" s="67">
        <f t="shared" si="265"/>
        <v>103.19946335345757</v>
      </c>
      <c r="AK58" s="35">
        <f t="shared" si="265"/>
        <v>104.19577626631356</v>
      </c>
      <c r="AL58" s="65">
        <f t="shared" si="265"/>
        <v>105.1964014589788</v>
      </c>
      <c r="AM58" s="67">
        <f>IF((ISERROR(AM57/(AJ57*AM59/100))),0,(AM57/(AJ57*AM59/100))*100)</f>
        <v>103.49914482415825</v>
      </c>
      <c r="AN58" s="35">
        <f>IF((ISERROR(AN57/(AK57*AN59/100))),0,(AN57/(AK57*AN59/100))*100)</f>
        <v>104.39981936801243</v>
      </c>
      <c r="AO58" s="65">
        <f>IF((ISERROR(AO57/(AL57*AO59/100))),0,(AO57/(AL57*AO59/100))*100)</f>
        <v>105.49915904594998</v>
      </c>
      <c r="AP58" s="68">
        <f t="shared" ref="AP58:AR59" si="266">$E58*F58*I58*L58*O58*R58*U58*X58*AA58*AD58*AG58*AJ58*AM58/1E+24</f>
        <v>43.162035986386613</v>
      </c>
      <c r="AQ58" s="68">
        <f t="shared" si="266"/>
        <v>50.176046091467356</v>
      </c>
      <c r="AR58" s="68">
        <f t="shared" si="266"/>
        <v>59.382144435438207</v>
      </c>
    </row>
    <row r="59" spans="1:44" s="1" customFormat="1" x14ac:dyDescent="0.3">
      <c r="A59" s="118" t="s">
        <v>33</v>
      </c>
      <c r="B59" s="119" t="s">
        <v>47</v>
      </c>
      <c r="C59" s="120">
        <v>110.3</v>
      </c>
      <c r="D59" s="121">
        <v>110.3</v>
      </c>
      <c r="E59" s="122">
        <v>105.6</v>
      </c>
      <c r="F59" s="123">
        <v>105.2</v>
      </c>
      <c r="G59" s="124">
        <v>105.1</v>
      </c>
      <c r="H59" s="125">
        <v>104.8</v>
      </c>
      <c r="I59" s="126">
        <v>106.8</v>
      </c>
      <c r="J59" s="124">
        <v>106.6</v>
      </c>
      <c r="K59" s="125">
        <v>106.3</v>
      </c>
      <c r="L59" s="126">
        <v>106.8</v>
      </c>
      <c r="M59" s="124">
        <v>105.96</v>
      </c>
      <c r="N59" s="125">
        <v>105.9</v>
      </c>
      <c r="O59" s="126">
        <v>106.5</v>
      </c>
      <c r="P59" s="124">
        <v>106</v>
      </c>
      <c r="Q59" s="125">
        <v>105.7</v>
      </c>
      <c r="R59" s="126">
        <v>106.3</v>
      </c>
      <c r="S59" s="124">
        <v>105.8</v>
      </c>
      <c r="T59" s="125">
        <v>105.5</v>
      </c>
      <c r="U59" s="126">
        <v>106.1</v>
      </c>
      <c r="V59" s="124">
        <v>105.6</v>
      </c>
      <c r="W59" s="125">
        <v>105.3</v>
      </c>
      <c r="X59" s="126">
        <v>105.8</v>
      </c>
      <c r="Y59" s="124">
        <v>105.4</v>
      </c>
      <c r="Z59" s="125">
        <v>105.1</v>
      </c>
      <c r="AA59" s="126">
        <v>105.6</v>
      </c>
      <c r="AB59" s="124">
        <v>105.2</v>
      </c>
      <c r="AC59" s="125">
        <v>105</v>
      </c>
      <c r="AD59" s="126">
        <v>105.4</v>
      </c>
      <c r="AE59" s="124">
        <v>105</v>
      </c>
      <c r="AF59" s="125">
        <v>104.8</v>
      </c>
      <c r="AG59" s="126">
        <v>105.2</v>
      </c>
      <c r="AH59" s="124">
        <v>104.8</v>
      </c>
      <c r="AI59" s="125">
        <v>104.6</v>
      </c>
      <c r="AJ59" s="126">
        <v>105</v>
      </c>
      <c r="AK59" s="124">
        <v>104.6</v>
      </c>
      <c r="AL59" s="125">
        <v>104.4</v>
      </c>
      <c r="AM59" s="126">
        <v>104.8</v>
      </c>
      <c r="AN59" s="124">
        <v>104.4</v>
      </c>
      <c r="AO59" s="125">
        <v>104.2</v>
      </c>
      <c r="AP59" s="127">
        <f t="shared" si="266"/>
        <v>207.48033374360827</v>
      </c>
      <c r="AQ59" s="127">
        <f t="shared" si="266"/>
        <v>197.81551694812779</v>
      </c>
      <c r="AR59" s="127">
        <f t="shared" si="266"/>
        <v>192.51449902762997</v>
      </c>
    </row>
    <row r="60" spans="1:44" s="1" customFormat="1" x14ac:dyDescent="0.3">
      <c r="A60" s="18" t="s">
        <v>61</v>
      </c>
      <c r="B60" s="43"/>
      <c r="C60" s="61"/>
      <c r="D60" s="109"/>
      <c r="E60" s="60"/>
      <c r="F60" s="58"/>
      <c r="G60" s="59"/>
      <c r="H60" s="60"/>
      <c r="I60" s="61"/>
      <c r="J60" s="59"/>
      <c r="K60" s="60"/>
      <c r="L60" s="61"/>
      <c r="M60" s="59"/>
      <c r="N60" s="60"/>
      <c r="O60" s="61"/>
      <c r="P60" s="59"/>
      <c r="Q60" s="60"/>
      <c r="R60" s="61"/>
      <c r="S60" s="59"/>
      <c r="T60" s="60"/>
      <c r="U60" s="61"/>
      <c r="V60" s="59"/>
      <c r="W60" s="60"/>
      <c r="X60" s="61"/>
      <c r="Y60" s="59"/>
      <c r="Z60" s="60"/>
      <c r="AA60" s="61"/>
      <c r="AB60" s="59"/>
      <c r="AC60" s="60"/>
      <c r="AD60" s="61"/>
      <c r="AE60" s="59"/>
      <c r="AF60" s="60"/>
      <c r="AG60" s="61"/>
      <c r="AH60" s="59"/>
      <c r="AI60" s="60"/>
      <c r="AJ60" s="61"/>
      <c r="AK60" s="59"/>
      <c r="AL60" s="60"/>
      <c r="AM60" s="61"/>
      <c r="AN60" s="59"/>
      <c r="AO60" s="60"/>
      <c r="AP60" s="48"/>
      <c r="AQ60" s="49"/>
      <c r="AR60" s="49"/>
    </row>
    <row r="61" spans="1:44" s="1" customFormat="1" x14ac:dyDescent="0.3">
      <c r="A61" s="170" t="s">
        <v>62</v>
      </c>
      <c r="B61" s="43" t="s">
        <v>26</v>
      </c>
      <c r="C61" s="28">
        <v>2328</v>
      </c>
      <c r="D61" s="29">
        <v>2239</v>
      </c>
      <c r="E61" s="30">
        <v>2195</v>
      </c>
      <c r="F61" s="31">
        <v>2128</v>
      </c>
      <c r="G61" s="29">
        <v>2130</v>
      </c>
      <c r="H61" s="30">
        <v>2131</v>
      </c>
      <c r="I61" s="28">
        <v>2071</v>
      </c>
      <c r="J61" s="29">
        <v>2074</v>
      </c>
      <c r="K61" s="30">
        <v>2078</v>
      </c>
      <c r="L61" s="28">
        <v>2018</v>
      </c>
      <c r="M61" s="29">
        <v>2023</v>
      </c>
      <c r="N61" s="30">
        <v>2028</v>
      </c>
      <c r="O61" s="28">
        <v>1970</v>
      </c>
      <c r="P61" s="29">
        <v>1976</v>
      </c>
      <c r="Q61" s="30">
        <v>1983</v>
      </c>
      <c r="R61" s="28">
        <v>1927</v>
      </c>
      <c r="S61" s="29">
        <v>1934</v>
      </c>
      <c r="T61" s="30">
        <v>1943</v>
      </c>
      <c r="U61" s="28">
        <v>1888</v>
      </c>
      <c r="V61" s="29">
        <v>1899</v>
      </c>
      <c r="W61" s="30">
        <v>1912</v>
      </c>
      <c r="X61" s="28">
        <v>1854</v>
      </c>
      <c r="Y61" s="29">
        <v>1868</v>
      </c>
      <c r="Z61" s="30">
        <v>1885</v>
      </c>
      <c r="AA61" s="28">
        <v>1824</v>
      </c>
      <c r="AB61" s="29">
        <v>1841</v>
      </c>
      <c r="AC61" s="30">
        <v>1862</v>
      </c>
      <c r="AD61" s="28">
        <v>1798</v>
      </c>
      <c r="AE61" s="29">
        <v>1818</v>
      </c>
      <c r="AF61" s="30">
        <v>1843</v>
      </c>
      <c r="AG61" s="28">
        <v>1776</v>
      </c>
      <c r="AH61" s="29">
        <v>1799</v>
      </c>
      <c r="AI61" s="30">
        <v>1826</v>
      </c>
      <c r="AJ61" s="28">
        <v>1758</v>
      </c>
      <c r="AK61" s="29">
        <v>1785</v>
      </c>
      <c r="AL61" s="30">
        <v>1813</v>
      </c>
      <c r="AM61" s="28">
        <v>1744</v>
      </c>
      <c r="AN61" s="29">
        <v>1774</v>
      </c>
      <c r="AO61" s="30">
        <v>1804</v>
      </c>
      <c r="AP61" s="32">
        <f>IF((ISERROR(AM61/$D61)),0,(AM61/$D61)*100)</f>
        <v>77.891916033943716</v>
      </c>
      <c r="AQ61" s="32">
        <f>IF((ISERROR(AN61/$D61)),0,(AN61/$D61)*100)</f>
        <v>79.231799910674411</v>
      </c>
      <c r="AR61" s="32">
        <f>IF((ISERROR(AO61/$D61)),0,(AO61/$D61)*100)</f>
        <v>80.571683787405092</v>
      </c>
    </row>
    <row r="62" spans="1:44" s="93" customFormat="1" x14ac:dyDescent="0.3">
      <c r="A62" s="170"/>
      <c r="B62" s="57" t="s">
        <v>27</v>
      </c>
      <c r="C62" s="34">
        <v>97.9</v>
      </c>
      <c r="D62" s="35">
        <f>IF((ISERROR(D61/C61)),0,(D61/C61)*100)</f>
        <v>96.17697594501719</v>
      </c>
      <c r="E62" s="36">
        <f>IF((ISERROR(E61/D61)),0,(E61/D61)*100)</f>
        <v>98.034836980794992</v>
      </c>
      <c r="F62" s="37">
        <f>IF((ISERROR(F61/E61)),0,(F61/E61)*100)</f>
        <v>96.947608200455576</v>
      </c>
      <c r="G62" s="38">
        <f>IF((ISERROR(G61/E61)),0,(G61/E61)*100)</f>
        <v>97.038724373576315</v>
      </c>
      <c r="H62" s="36">
        <f t="shared" ref="H62:AL62" si="267">IF((ISERROR(H61/E61)),0,(H61/E61)*100)</f>
        <v>97.084282460136677</v>
      </c>
      <c r="I62" s="39">
        <f t="shared" si="267"/>
        <v>97.321428571428569</v>
      </c>
      <c r="J62" s="38">
        <f t="shared" si="267"/>
        <v>97.370892018779344</v>
      </c>
      <c r="K62" s="36">
        <f t="shared" si="267"/>
        <v>97.512904739558891</v>
      </c>
      <c r="L62" s="39">
        <f t="shared" si="267"/>
        <v>97.440849830999525</v>
      </c>
      <c r="M62" s="38">
        <f t="shared" si="267"/>
        <v>97.540983606557376</v>
      </c>
      <c r="N62" s="36">
        <f t="shared" si="267"/>
        <v>97.593840230991333</v>
      </c>
      <c r="O62" s="39">
        <f t="shared" si="267"/>
        <v>97.621407333994043</v>
      </c>
      <c r="P62" s="38">
        <f t="shared" si="267"/>
        <v>97.676717745921891</v>
      </c>
      <c r="Q62" s="36">
        <f t="shared" si="267"/>
        <v>97.781065088757401</v>
      </c>
      <c r="R62" s="39">
        <f t="shared" si="267"/>
        <v>97.817258883248726</v>
      </c>
      <c r="S62" s="38">
        <f t="shared" si="267"/>
        <v>97.874493927125499</v>
      </c>
      <c r="T62" s="36">
        <f t="shared" si="267"/>
        <v>97.982854261220382</v>
      </c>
      <c r="U62" s="39">
        <f t="shared" si="267"/>
        <v>97.976128697457185</v>
      </c>
      <c r="V62" s="38">
        <f t="shared" si="267"/>
        <v>98.19027921406412</v>
      </c>
      <c r="W62" s="36">
        <f t="shared" si="267"/>
        <v>98.404529078744204</v>
      </c>
      <c r="X62" s="39">
        <f t="shared" si="267"/>
        <v>98.199152542372886</v>
      </c>
      <c r="Y62" s="38">
        <f t="shared" si="267"/>
        <v>98.367561874670884</v>
      </c>
      <c r="Z62" s="36">
        <f t="shared" si="267"/>
        <v>98.587866108786613</v>
      </c>
      <c r="AA62" s="39">
        <f t="shared" si="267"/>
        <v>98.381877022653725</v>
      </c>
      <c r="AB62" s="38">
        <f t="shared" si="267"/>
        <v>98.554603854389725</v>
      </c>
      <c r="AC62" s="36">
        <f t="shared" si="267"/>
        <v>98.779840848806373</v>
      </c>
      <c r="AD62" s="39">
        <f t="shared" si="267"/>
        <v>98.574561403508781</v>
      </c>
      <c r="AE62" s="38">
        <f t="shared" si="267"/>
        <v>98.75067897881587</v>
      </c>
      <c r="AF62" s="36">
        <f t="shared" si="267"/>
        <v>98.979591836734699</v>
      </c>
      <c r="AG62" s="39">
        <f t="shared" si="267"/>
        <v>98.776418242491658</v>
      </c>
      <c r="AH62" s="38">
        <f t="shared" si="267"/>
        <v>98.95489548954896</v>
      </c>
      <c r="AI62" s="36">
        <f t="shared" si="267"/>
        <v>99.077590884427565</v>
      </c>
      <c r="AJ62" s="39">
        <f t="shared" si="267"/>
        <v>98.986486486486484</v>
      </c>
      <c r="AK62" s="38">
        <f t="shared" si="267"/>
        <v>99.221789883268485</v>
      </c>
      <c r="AL62" s="36">
        <f t="shared" si="267"/>
        <v>99.288061336254103</v>
      </c>
      <c r="AM62" s="39">
        <f>IF((ISERROR(AM61/AJ61)),0,(AM61/AJ61)*100)</f>
        <v>99.203640500568824</v>
      </c>
      <c r="AN62" s="38">
        <f>IF((ISERROR(AN61/AK61)),0,(AN61/AK61)*100)</f>
        <v>99.383753501400562</v>
      </c>
      <c r="AO62" s="36">
        <f>IF((ISERROR(AO61/AL61)),0,(AO61/AL61)*100)</f>
        <v>99.503585217870921</v>
      </c>
      <c r="AP62" s="101"/>
      <c r="AQ62" s="92"/>
      <c r="AR62" s="92"/>
    </row>
    <row r="63" spans="1:44" s="1" customFormat="1" ht="30.75" customHeight="1" x14ac:dyDescent="0.3">
      <c r="A63" s="176" t="s">
        <v>63</v>
      </c>
      <c r="B63" s="43" t="s">
        <v>26</v>
      </c>
      <c r="C63" s="28">
        <v>1683</v>
      </c>
      <c r="D63" s="29">
        <v>1661.9999999999998</v>
      </c>
      <c r="E63" s="30">
        <v>1663</v>
      </c>
      <c r="F63" s="31">
        <v>1682</v>
      </c>
      <c r="G63" s="29">
        <v>1691</v>
      </c>
      <c r="H63" s="30">
        <v>1694</v>
      </c>
      <c r="I63" s="28">
        <v>1682</v>
      </c>
      <c r="J63" s="29">
        <v>1692</v>
      </c>
      <c r="K63" s="30">
        <v>1697</v>
      </c>
      <c r="L63" s="28">
        <v>1679</v>
      </c>
      <c r="M63" s="29">
        <v>1692</v>
      </c>
      <c r="N63" s="30">
        <v>1698</v>
      </c>
      <c r="O63" s="28">
        <v>1676</v>
      </c>
      <c r="P63" s="29">
        <v>1693</v>
      </c>
      <c r="Q63" s="30">
        <v>1700</v>
      </c>
      <c r="R63" s="28">
        <v>1672</v>
      </c>
      <c r="S63" s="29">
        <v>1694</v>
      </c>
      <c r="T63" s="30">
        <v>1703</v>
      </c>
      <c r="U63" s="28">
        <v>1670</v>
      </c>
      <c r="V63" s="29">
        <v>1695</v>
      </c>
      <c r="W63" s="30">
        <v>1706</v>
      </c>
      <c r="X63" s="28">
        <v>1668</v>
      </c>
      <c r="Y63" s="29">
        <v>1698</v>
      </c>
      <c r="Z63" s="30">
        <v>1709</v>
      </c>
      <c r="AA63" s="28">
        <v>1668</v>
      </c>
      <c r="AB63" s="29">
        <v>1699</v>
      </c>
      <c r="AC63" s="30">
        <v>1712</v>
      </c>
      <c r="AD63" s="28">
        <v>1669</v>
      </c>
      <c r="AE63" s="29">
        <v>1700</v>
      </c>
      <c r="AF63" s="30">
        <v>1715</v>
      </c>
      <c r="AG63" s="28">
        <v>1670</v>
      </c>
      <c r="AH63" s="29">
        <v>1703</v>
      </c>
      <c r="AI63" s="30">
        <v>1720</v>
      </c>
      <c r="AJ63" s="28">
        <v>1671</v>
      </c>
      <c r="AK63" s="29">
        <v>1706</v>
      </c>
      <c r="AL63" s="30">
        <v>1725</v>
      </c>
      <c r="AM63" s="28">
        <v>1674</v>
      </c>
      <c r="AN63" s="29">
        <v>1711</v>
      </c>
      <c r="AO63" s="30">
        <v>1732</v>
      </c>
      <c r="AP63" s="32">
        <f>IF((ISERROR(AM63/$D63)),0,(AM63/$D63)*100)</f>
        <v>100.72202166064983</v>
      </c>
      <c r="AQ63" s="32">
        <f>IF((ISERROR(AN63/$D63)),0,(AN63/$D63)*100)</f>
        <v>102.94825511432011</v>
      </c>
      <c r="AR63" s="32">
        <f>IF((ISERROR(AO63/$D63)),0,(AO63/$D63)*100)</f>
        <v>104.21179302045729</v>
      </c>
    </row>
    <row r="64" spans="1:44" s="108" customFormat="1" x14ac:dyDescent="0.3">
      <c r="A64" s="176"/>
      <c r="B64" s="57" t="s">
        <v>27</v>
      </c>
      <c r="C64" s="34">
        <v>99.3</v>
      </c>
      <c r="D64" s="35">
        <f>IF((ISERROR(D63/C63)),0,(D63/C63)*100)</f>
        <v>98.752228163992868</v>
      </c>
      <c r="E64" s="36">
        <f>IF((ISERROR(E63/D63)),0,(E63/D63)*100)</f>
        <v>100.06016847172083</v>
      </c>
      <c r="F64" s="37">
        <f>IF((ISERROR(F63/E63)),0,(F63/E63)*100)</f>
        <v>101.14251352976549</v>
      </c>
      <c r="G64" s="38">
        <f>IF((ISERROR(G63/E63)),0,(G63/E63)*100)</f>
        <v>101.68370414912809</v>
      </c>
      <c r="H64" s="36">
        <f t="shared" ref="H64:AL64" si="268">IF((ISERROR(H63/E63)),0,(H63/E63)*100)</f>
        <v>101.86410102224895</v>
      </c>
      <c r="I64" s="39">
        <f t="shared" si="268"/>
        <v>100</v>
      </c>
      <c r="J64" s="38">
        <f t="shared" si="268"/>
        <v>100.05913660555885</v>
      </c>
      <c r="K64" s="36">
        <f t="shared" si="268"/>
        <v>100.17709563164108</v>
      </c>
      <c r="L64" s="39">
        <f t="shared" si="268"/>
        <v>99.821640903686088</v>
      </c>
      <c r="M64" s="38">
        <f t="shared" si="268"/>
        <v>100</v>
      </c>
      <c r="N64" s="36">
        <f t="shared" si="268"/>
        <v>100.05892751915144</v>
      </c>
      <c r="O64" s="39">
        <f t="shared" si="268"/>
        <v>99.821322215604525</v>
      </c>
      <c r="P64" s="38">
        <f t="shared" si="268"/>
        <v>100.05910165484633</v>
      </c>
      <c r="Q64" s="36">
        <f t="shared" si="268"/>
        <v>100.11778563015312</v>
      </c>
      <c r="R64" s="39">
        <f t="shared" si="268"/>
        <v>99.761336515513122</v>
      </c>
      <c r="S64" s="38">
        <f t="shared" si="268"/>
        <v>100.05906674542233</v>
      </c>
      <c r="T64" s="36">
        <f t="shared" si="268"/>
        <v>100.17647058823529</v>
      </c>
      <c r="U64" s="39">
        <f t="shared" si="268"/>
        <v>99.880382775119614</v>
      </c>
      <c r="V64" s="38">
        <f t="shared" si="268"/>
        <v>100.0590318772137</v>
      </c>
      <c r="W64" s="36">
        <f t="shared" si="268"/>
        <v>100.17615971814445</v>
      </c>
      <c r="X64" s="39">
        <f t="shared" si="268"/>
        <v>99.880239520958085</v>
      </c>
      <c r="Y64" s="38">
        <f t="shared" si="268"/>
        <v>100.17699115044248</v>
      </c>
      <c r="Z64" s="36">
        <f t="shared" si="268"/>
        <v>100.17584994138335</v>
      </c>
      <c r="AA64" s="39">
        <f t="shared" si="268"/>
        <v>100</v>
      </c>
      <c r="AB64" s="38">
        <f t="shared" si="268"/>
        <v>100.05889281507656</v>
      </c>
      <c r="AC64" s="36">
        <f t="shared" si="268"/>
        <v>100.17554125219425</v>
      </c>
      <c r="AD64" s="39">
        <f t="shared" si="268"/>
        <v>100.0599520383693</v>
      </c>
      <c r="AE64" s="38">
        <f t="shared" si="268"/>
        <v>100.05885815185403</v>
      </c>
      <c r="AF64" s="36">
        <f t="shared" si="268"/>
        <v>100.1752336448598</v>
      </c>
      <c r="AG64" s="39">
        <f t="shared" si="268"/>
        <v>100.05991611743559</v>
      </c>
      <c r="AH64" s="38">
        <f t="shared" si="268"/>
        <v>100.17647058823529</v>
      </c>
      <c r="AI64" s="36">
        <f t="shared" si="268"/>
        <v>100.29154518950438</v>
      </c>
      <c r="AJ64" s="39">
        <f t="shared" si="268"/>
        <v>100.05988023952095</v>
      </c>
      <c r="AK64" s="38">
        <f t="shared" si="268"/>
        <v>100.17615971814445</v>
      </c>
      <c r="AL64" s="36">
        <f t="shared" si="268"/>
        <v>100.29069767441861</v>
      </c>
      <c r="AM64" s="39">
        <f>IF((ISERROR(AM63/AJ63)),0,(AM63/AJ63)*100)</f>
        <v>100.17953321364452</v>
      </c>
      <c r="AN64" s="38">
        <f>IF((ISERROR(AN63/AK63)),0,(AN63/AK63)*100)</f>
        <v>100.29308323563893</v>
      </c>
      <c r="AO64" s="36">
        <f>IF((ISERROR(AO63/AL63)),0,(AO63/AL63)*100)</f>
        <v>100.40579710144928</v>
      </c>
      <c r="AP64" s="110"/>
      <c r="AQ64" s="107"/>
      <c r="AR64" s="107"/>
    </row>
    <row r="65" spans="1:44" s="1" customFormat="1" x14ac:dyDescent="0.3">
      <c r="A65" s="170" t="s">
        <v>64</v>
      </c>
      <c r="B65" s="43" t="s">
        <v>26</v>
      </c>
      <c r="C65" s="28">
        <v>645</v>
      </c>
      <c r="D65" s="29">
        <v>577</v>
      </c>
      <c r="E65" s="30">
        <v>532</v>
      </c>
      <c r="F65" s="31">
        <v>446</v>
      </c>
      <c r="G65" s="29">
        <v>439</v>
      </c>
      <c r="H65" s="30">
        <v>436</v>
      </c>
      <c r="I65" s="28">
        <v>389</v>
      </c>
      <c r="J65" s="29">
        <v>382</v>
      </c>
      <c r="K65" s="30">
        <v>378</v>
      </c>
      <c r="L65" s="28">
        <v>339</v>
      </c>
      <c r="M65" s="29">
        <v>331</v>
      </c>
      <c r="N65" s="30">
        <v>326</v>
      </c>
      <c r="O65" s="28">
        <v>295</v>
      </c>
      <c r="P65" s="29">
        <v>286</v>
      </c>
      <c r="Q65" s="30">
        <v>280</v>
      </c>
      <c r="R65" s="28">
        <v>256</v>
      </c>
      <c r="S65" s="29">
        <v>246</v>
      </c>
      <c r="T65" s="30">
        <v>240</v>
      </c>
      <c r="U65" s="28">
        <v>222</v>
      </c>
      <c r="V65" s="29">
        <v>211</v>
      </c>
      <c r="W65" s="30">
        <v>205</v>
      </c>
      <c r="X65" s="28">
        <v>192</v>
      </c>
      <c r="Y65" s="29">
        <v>180</v>
      </c>
      <c r="Z65" s="30">
        <v>174</v>
      </c>
      <c r="AA65" s="28">
        <v>165</v>
      </c>
      <c r="AB65" s="29">
        <v>153</v>
      </c>
      <c r="AC65" s="30">
        <v>147</v>
      </c>
      <c r="AD65" s="28">
        <v>141</v>
      </c>
      <c r="AE65" s="29">
        <v>129</v>
      </c>
      <c r="AF65" s="30">
        <v>123</v>
      </c>
      <c r="AG65" s="28">
        <v>120</v>
      </c>
      <c r="AH65" s="29">
        <v>108</v>
      </c>
      <c r="AI65" s="30">
        <v>102</v>
      </c>
      <c r="AJ65" s="28">
        <v>102</v>
      </c>
      <c r="AK65" s="29">
        <v>90</v>
      </c>
      <c r="AL65" s="30">
        <v>84</v>
      </c>
      <c r="AM65" s="28">
        <v>86</v>
      </c>
      <c r="AN65" s="29">
        <v>75</v>
      </c>
      <c r="AO65" s="30">
        <v>69</v>
      </c>
      <c r="AP65" s="32">
        <f>IF((ISERROR(AM65/$D65)),0,(AM65/$D65)*100)</f>
        <v>14.904679376083187</v>
      </c>
      <c r="AQ65" s="32">
        <f>IF((ISERROR(AN65/$D65)),0,(AN65/$D65)*100)</f>
        <v>12.998266897746969</v>
      </c>
      <c r="AR65" s="32">
        <f>IF((ISERROR(AO65/$D65)),0,(AO65/$D65)*100)</f>
        <v>11.95840554592721</v>
      </c>
    </row>
    <row r="66" spans="1:44" s="108" customFormat="1" x14ac:dyDescent="0.3">
      <c r="A66" s="170"/>
      <c r="B66" s="57" t="s">
        <v>27</v>
      </c>
      <c r="C66" s="34">
        <v>94.3</v>
      </c>
      <c r="D66" s="35">
        <f>IF((ISERROR(D65/C65)),0,(D65/C65)*100)</f>
        <v>89.457364341085267</v>
      </c>
      <c r="E66" s="36">
        <f>IF((ISERROR(E65/D65)),0,(E65/D65)*100)</f>
        <v>92.201039861351816</v>
      </c>
      <c r="F66" s="37">
        <f>IF((ISERROR(F65/E65)),0,(F65/E65)*100)</f>
        <v>83.834586466165419</v>
      </c>
      <c r="G66" s="38">
        <f>IF((ISERROR(G65/E65)),0,(G65/E65)*100)</f>
        <v>82.518796992481199</v>
      </c>
      <c r="H66" s="36">
        <f t="shared" ref="H66:AL66" si="269">IF((ISERROR(H65/E65)),0,(H65/E65)*100)</f>
        <v>81.954887218045116</v>
      </c>
      <c r="I66" s="39">
        <f t="shared" si="269"/>
        <v>87.219730941704029</v>
      </c>
      <c r="J66" s="38">
        <f t="shared" si="269"/>
        <v>87.015945330296134</v>
      </c>
      <c r="K66" s="36">
        <f t="shared" si="269"/>
        <v>86.697247706422019</v>
      </c>
      <c r="L66" s="39">
        <f t="shared" si="269"/>
        <v>87.146529562981996</v>
      </c>
      <c r="M66" s="38">
        <f t="shared" si="269"/>
        <v>86.649214659685867</v>
      </c>
      <c r="N66" s="36">
        <f t="shared" si="269"/>
        <v>86.24338624338624</v>
      </c>
      <c r="O66" s="39">
        <f t="shared" si="269"/>
        <v>87.020648967551622</v>
      </c>
      <c r="P66" s="38">
        <f t="shared" si="269"/>
        <v>86.404833836858003</v>
      </c>
      <c r="Q66" s="36">
        <f t="shared" si="269"/>
        <v>85.889570552147248</v>
      </c>
      <c r="R66" s="39">
        <f t="shared" si="269"/>
        <v>86.779661016949149</v>
      </c>
      <c r="S66" s="38">
        <f t="shared" si="269"/>
        <v>86.013986013986013</v>
      </c>
      <c r="T66" s="36">
        <f t="shared" si="269"/>
        <v>85.714285714285708</v>
      </c>
      <c r="U66" s="39">
        <f t="shared" si="269"/>
        <v>86.71875</v>
      </c>
      <c r="V66" s="38">
        <f t="shared" si="269"/>
        <v>85.77235772357723</v>
      </c>
      <c r="W66" s="36">
        <f t="shared" si="269"/>
        <v>85.416666666666657</v>
      </c>
      <c r="X66" s="39">
        <f t="shared" si="269"/>
        <v>86.486486486486484</v>
      </c>
      <c r="Y66" s="38">
        <f t="shared" si="269"/>
        <v>85.308056872037923</v>
      </c>
      <c r="Z66" s="36">
        <f t="shared" si="269"/>
        <v>84.878048780487802</v>
      </c>
      <c r="AA66" s="39">
        <f t="shared" si="269"/>
        <v>85.9375</v>
      </c>
      <c r="AB66" s="38">
        <f t="shared" si="269"/>
        <v>85</v>
      </c>
      <c r="AC66" s="36">
        <f t="shared" si="269"/>
        <v>84.482758620689651</v>
      </c>
      <c r="AD66" s="39">
        <f t="shared" si="269"/>
        <v>85.454545454545453</v>
      </c>
      <c r="AE66" s="38">
        <f t="shared" si="269"/>
        <v>84.313725490196077</v>
      </c>
      <c r="AF66" s="36">
        <f t="shared" si="269"/>
        <v>83.673469387755105</v>
      </c>
      <c r="AG66" s="39">
        <f t="shared" si="269"/>
        <v>85.106382978723403</v>
      </c>
      <c r="AH66" s="38">
        <f t="shared" si="269"/>
        <v>83.720930232558146</v>
      </c>
      <c r="AI66" s="36">
        <f t="shared" si="269"/>
        <v>82.926829268292678</v>
      </c>
      <c r="AJ66" s="39">
        <f t="shared" si="269"/>
        <v>85</v>
      </c>
      <c r="AK66" s="38">
        <f t="shared" si="269"/>
        <v>83.333333333333343</v>
      </c>
      <c r="AL66" s="36">
        <f t="shared" si="269"/>
        <v>82.35294117647058</v>
      </c>
      <c r="AM66" s="39">
        <f>IF((ISERROR(AM65/AJ65)),0,(AM65/AJ65)*100)</f>
        <v>84.313725490196077</v>
      </c>
      <c r="AN66" s="38">
        <f>IF((ISERROR(AN65/AK65)),0,(AN65/AK65)*100)</f>
        <v>83.333333333333343</v>
      </c>
      <c r="AO66" s="36">
        <f>IF((ISERROR(AO65/AL65)),0,(AO65/AL65)*100)</f>
        <v>82.142857142857139</v>
      </c>
      <c r="AP66" s="110"/>
      <c r="AQ66" s="107"/>
      <c r="AR66" s="107"/>
    </row>
    <row r="67" spans="1:44" s="1" customFormat="1" x14ac:dyDescent="0.3">
      <c r="A67" s="27" t="s">
        <v>65</v>
      </c>
      <c r="B67" s="43" t="s">
        <v>66</v>
      </c>
      <c r="C67" s="111">
        <v>27.706185567010312</v>
      </c>
      <c r="D67" s="112">
        <v>25.770433229120144</v>
      </c>
      <c r="E67" s="113">
        <v>24.236902050113894</v>
      </c>
      <c r="F67" s="114">
        <v>20.958646616541355</v>
      </c>
      <c r="G67" s="112">
        <v>20.610328638497652</v>
      </c>
      <c r="H67" s="113">
        <v>20.46</v>
      </c>
      <c r="I67" s="111">
        <v>18.783196523418638</v>
      </c>
      <c r="J67" s="112">
        <v>18.418514946962393</v>
      </c>
      <c r="K67" s="113">
        <v>18.2</v>
      </c>
      <c r="L67" s="111">
        <v>16.798810703666998</v>
      </c>
      <c r="M67" s="112">
        <v>16.361838853188335</v>
      </c>
      <c r="N67" s="113">
        <v>16.07</v>
      </c>
      <c r="O67" s="111">
        <v>14.97</v>
      </c>
      <c r="P67" s="112">
        <v>14.47</v>
      </c>
      <c r="Q67" s="113">
        <v>14.12</v>
      </c>
      <c r="R67" s="111">
        <v>13.28</v>
      </c>
      <c r="S67" s="112">
        <v>12.72</v>
      </c>
      <c r="T67" s="113">
        <v>12.35</v>
      </c>
      <c r="U67" s="111">
        <v>11.76</v>
      </c>
      <c r="V67" s="112">
        <v>11.11</v>
      </c>
      <c r="W67" s="113">
        <v>10.72</v>
      </c>
      <c r="X67" s="111">
        <v>10.36</v>
      </c>
      <c r="Y67" s="112">
        <v>9.6</v>
      </c>
      <c r="Z67" s="113">
        <v>9.1999999999999993</v>
      </c>
      <c r="AA67" s="111">
        <v>9.0500000000000007</v>
      </c>
      <c r="AB67" s="112">
        <v>8.3000000000000007</v>
      </c>
      <c r="AC67" s="113">
        <v>7.9</v>
      </c>
      <c r="AD67" s="111">
        <v>7.84</v>
      </c>
      <c r="AE67" s="112">
        <v>7.1</v>
      </c>
      <c r="AF67" s="113">
        <v>6.67</v>
      </c>
      <c r="AG67" s="111">
        <v>6.76</v>
      </c>
      <c r="AH67" s="112">
        <v>6</v>
      </c>
      <c r="AI67" s="113">
        <v>5.59</v>
      </c>
      <c r="AJ67" s="111">
        <v>5.8</v>
      </c>
      <c r="AK67" s="112">
        <v>5.04</v>
      </c>
      <c r="AL67" s="113">
        <v>4.5999999999999996</v>
      </c>
      <c r="AM67" s="111">
        <v>4.9000000000000004</v>
      </c>
      <c r="AN67" s="112">
        <v>4.2</v>
      </c>
      <c r="AO67" s="113">
        <v>3.8</v>
      </c>
      <c r="AP67" s="32">
        <f>AM67-C67</f>
        <v>-22.80618556701031</v>
      </c>
      <c r="AQ67" s="115">
        <f>AN67-C67</f>
        <v>-23.506185567010313</v>
      </c>
      <c r="AR67" s="115">
        <f>AO67-C67</f>
        <v>-23.906185567010311</v>
      </c>
    </row>
    <row r="68" spans="1:44" ht="30.75" customHeight="1" x14ac:dyDescent="0.3">
      <c r="A68" s="170" t="s">
        <v>67</v>
      </c>
      <c r="B68" s="43" t="s">
        <v>26</v>
      </c>
      <c r="C68" s="28">
        <v>35</v>
      </c>
      <c r="D68" s="29">
        <v>22</v>
      </c>
      <c r="E68" s="30">
        <v>10</v>
      </c>
      <c r="F68" s="31">
        <v>9</v>
      </c>
      <c r="G68" s="29">
        <v>8</v>
      </c>
      <c r="H68" s="30">
        <v>7</v>
      </c>
      <c r="I68" s="28">
        <v>8</v>
      </c>
      <c r="J68" s="29">
        <v>7</v>
      </c>
      <c r="K68" s="30">
        <v>6</v>
      </c>
      <c r="L68" s="28">
        <v>7</v>
      </c>
      <c r="M68" s="29">
        <v>6</v>
      </c>
      <c r="N68" s="30">
        <v>5</v>
      </c>
      <c r="O68" s="28">
        <v>6</v>
      </c>
      <c r="P68" s="29">
        <v>5</v>
      </c>
      <c r="Q68" s="30">
        <v>4</v>
      </c>
      <c r="R68" s="28">
        <v>5</v>
      </c>
      <c r="S68" s="29">
        <v>4</v>
      </c>
      <c r="T68" s="30">
        <v>3</v>
      </c>
      <c r="U68" s="28">
        <v>5</v>
      </c>
      <c r="V68" s="29">
        <v>4</v>
      </c>
      <c r="W68" s="30">
        <v>3</v>
      </c>
      <c r="X68" s="28">
        <v>4</v>
      </c>
      <c r="Y68" s="29">
        <v>3</v>
      </c>
      <c r="Z68" s="30">
        <v>2</v>
      </c>
      <c r="AA68" s="148">
        <v>4</v>
      </c>
      <c r="AB68" s="149">
        <v>3</v>
      </c>
      <c r="AC68" s="150">
        <v>2</v>
      </c>
      <c r="AD68" s="28">
        <v>4</v>
      </c>
      <c r="AE68" s="29">
        <v>3</v>
      </c>
      <c r="AF68" s="30">
        <v>2</v>
      </c>
      <c r="AG68" s="28">
        <v>3</v>
      </c>
      <c r="AH68" s="29">
        <v>2</v>
      </c>
      <c r="AI68" s="30">
        <v>1</v>
      </c>
      <c r="AJ68" s="28">
        <v>3</v>
      </c>
      <c r="AK68" s="29">
        <v>2</v>
      </c>
      <c r="AL68" s="30">
        <v>1</v>
      </c>
      <c r="AM68" s="28">
        <v>2</v>
      </c>
      <c r="AN68" s="29">
        <v>1</v>
      </c>
      <c r="AO68" s="30">
        <v>0</v>
      </c>
      <c r="AP68" s="32">
        <f>IF((ISERROR(AM68/$D68)),0,(AM68/$D68)*100)</f>
        <v>9.0909090909090917</v>
      </c>
      <c r="AQ68" s="32">
        <f>IF((ISERROR(AN68/$D68)),0,(AN68/$D68)*100)</f>
        <v>4.5454545454545459</v>
      </c>
      <c r="AR68" s="32">
        <f>IF((ISERROR(AO68/$D68)),0,(AO68/$D68)*100)</f>
        <v>0</v>
      </c>
    </row>
    <row r="69" spans="1:44" s="108" customFormat="1" ht="20.25" customHeight="1" x14ac:dyDescent="0.3">
      <c r="A69" s="170"/>
      <c r="B69" s="57" t="s">
        <v>27</v>
      </c>
      <c r="C69" s="34">
        <v>58.3</v>
      </c>
      <c r="D69" s="35">
        <f>IF((ISERROR(D68/C68)),0,(D68/C68)*100)</f>
        <v>62.857142857142854</v>
      </c>
      <c r="E69" s="36">
        <f>IF((ISERROR(E68/D68)),0,(E68/D68)*100)</f>
        <v>45.454545454545453</v>
      </c>
      <c r="F69" s="37">
        <f>IF((ISERROR(F68/E68)),0,(F68/E68)*100)</f>
        <v>90</v>
      </c>
      <c r="G69" s="38">
        <f>IF((ISERROR(G68/E68)),0,(G68/E68)*100)</f>
        <v>80</v>
      </c>
      <c r="H69" s="36">
        <f t="shared" ref="H69:AL69" si="270">IF((ISERROR(H68/E68)),0,(H68/E68)*100)</f>
        <v>70</v>
      </c>
      <c r="I69" s="39">
        <f t="shared" si="270"/>
        <v>88.888888888888886</v>
      </c>
      <c r="J69" s="38">
        <f t="shared" si="270"/>
        <v>87.5</v>
      </c>
      <c r="K69" s="36">
        <f t="shared" si="270"/>
        <v>85.714285714285708</v>
      </c>
      <c r="L69" s="39">
        <f t="shared" si="270"/>
        <v>87.5</v>
      </c>
      <c r="M69" s="38">
        <f t="shared" si="270"/>
        <v>85.714285714285708</v>
      </c>
      <c r="N69" s="36">
        <f t="shared" si="270"/>
        <v>83.333333333333343</v>
      </c>
      <c r="O69" s="39">
        <f t="shared" si="270"/>
        <v>85.714285714285708</v>
      </c>
      <c r="P69" s="38">
        <f t="shared" si="270"/>
        <v>83.333333333333343</v>
      </c>
      <c r="Q69" s="36">
        <f t="shared" si="270"/>
        <v>80</v>
      </c>
      <c r="R69" s="39">
        <f t="shared" si="270"/>
        <v>83.333333333333343</v>
      </c>
      <c r="S69" s="38">
        <f t="shared" si="270"/>
        <v>80</v>
      </c>
      <c r="T69" s="36">
        <f t="shared" si="270"/>
        <v>75</v>
      </c>
      <c r="U69" s="39">
        <f t="shared" si="270"/>
        <v>100</v>
      </c>
      <c r="V69" s="38">
        <f t="shared" si="270"/>
        <v>100</v>
      </c>
      <c r="W69" s="36">
        <f t="shared" si="270"/>
        <v>100</v>
      </c>
      <c r="X69" s="39">
        <f t="shared" si="270"/>
        <v>80</v>
      </c>
      <c r="Y69" s="38">
        <f t="shared" si="270"/>
        <v>75</v>
      </c>
      <c r="Z69" s="36">
        <f t="shared" si="270"/>
        <v>66.666666666666657</v>
      </c>
      <c r="AA69" s="39">
        <f t="shared" si="270"/>
        <v>100</v>
      </c>
      <c r="AB69" s="38">
        <f t="shared" si="270"/>
        <v>100</v>
      </c>
      <c r="AC69" s="36">
        <f t="shared" si="270"/>
        <v>100</v>
      </c>
      <c r="AD69" s="39">
        <f t="shared" si="270"/>
        <v>100</v>
      </c>
      <c r="AE69" s="38">
        <f t="shared" si="270"/>
        <v>100</v>
      </c>
      <c r="AF69" s="36">
        <f t="shared" si="270"/>
        <v>100</v>
      </c>
      <c r="AG69" s="39">
        <f t="shared" si="270"/>
        <v>75</v>
      </c>
      <c r="AH69" s="38">
        <f t="shared" si="270"/>
        <v>66.666666666666657</v>
      </c>
      <c r="AI69" s="36">
        <f t="shared" si="270"/>
        <v>50</v>
      </c>
      <c r="AJ69" s="39">
        <f t="shared" si="270"/>
        <v>100</v>
      </c>
      <c r="AK69" s="38">
        <f t="shared" si="270"/>
        <v>100</v>
      </c>
      <c r="AL69" s="36">
        <f t="shared" si="270"/>
        <v>100</v>
      </c>
      <c r="AM69" s="39">
        <f>IF((ISERROR(AM68/AJ68)),0,(AM68/AJ68)*100)</f>
        <v>66.666666666666657</v>
      </c>
      <c r="AN69" s="38">
        <f>IF((ISERROR(AN68/AK68)),0,(AN68/AK68)*100)</f>
        <v>50</v>
      </c>
      <c r="AO69" s="36">
        <f>IF((ISERROR(AO68/AL68)),0,(AO68/AL68)*100)</f>
        <v>0</v>
      </c>
      <c r="AP69" s="110"/>
      <c r="AQ69" s="107"/>
      <c r="AR69" s="107"/>
    </row>
    <row r="70" spans="1:44" x14ac:dyDescent="0.3">
      <c r="A70" s="50" t="s">
        <v>68</v>
      </c>
      <c r="B70" s="43" t="s">
        <v>66</v>
      </c>
      <c r="C70" s="111">
        <v>1.5034364261168385</v>
      </c>
      <c r="D70" s="112">
        <v>0.98258150960250112</v>
      </c>
      <c r="E70" s="113">
        <v>0.45558086560364464</v>
      </c>
      <c r="F70" s="114">
        <v>0.42293233082706766</v>
      </c>
      <c r="G70" s="112">
        <v>0.37558685446009388</v>
      </c>
      <c r="H70" s="113">
        <v>0.33</v>
      </c>
      <c r="I70" s="111">
        <v>0.38628681796233699</v>
      </c>
      <c r="J70" s="112">
        <v>0.33751205400192863</v>
      </c>
      <c r="K70" s="113">
        <v>0.28999999999999998</v>
      </c>
      <c r="L70" s="111">
        <v>0.3468780971258672</v>
      </c>
      <c r="M70" s="112">
        <v>0.29658922392486409</v>
      </c>
      <c r="N70" s="113">
        <v>0.25</v>
      </c>
      <c r="O70" s="111">
        <v>0.3</v>
      </c>
      <c r="P70" s="112">
        <v>0.25</v>
      </c>
      <c r="Q70" s="113">
        <v>0.2</v>
      </c>
      <c r="R70" s="111">
        <v>0.26</v>
      </c>
      <c r="S70" s="112">
        <v>0.21</v>
      </c>
      <c r="T70" s="113">
        <v>0.15</v>
      </c>
      <c r="U70" s="111">
        <v>0.26</v>
      </c>
      <c r="V70" s="112">
        <v>0.21</v>
      </c>
      <c r="W70" s="113">
        <v>0.15</v>
      </c>
      <c r="X70" s="111">
        <v>0.22</v>
      </c>
      <c r="Y70" s="112">
        <v>0.16</v>
      </c>
      <c r="Z70" s="113">
        <v>0.12</v>
      </c>
      <c r="AA70" s="111">
        <v>0.22</v>
      </c>
      <c r="AB70" s="112">
        <v>0.16</v>
      </c>
      <c r="AC70" s="113">
        <v>0.11</v>
      </c>
      <c r="AD70" s="111">
        <v>0.22</v>
      </c>
      <c r="AE70" s="112">
        <v>0.16</v>
      </c>
      <c r="AF70" s="113">
        <v>0.11</v>
      </c>
      <c r="AG70" s="111">
        <v>0.17</v>
      </c>
      <c r="AH70" s="112">
        <v>0.11</v>
      </c>
      <c r="AI70" s="113">
        <v>0.05</v>
      </c>
      <c r="AJ70" s="111">
        <v>0.17</v>
      </c>
      <c r="AK70" s="112">
        <v>0.11</v>
      </c>
      <c r="AL70" s="113">
        <v>0.05</v>
      </c>
      <c r="AM70" s="111">
        <v>0.11</v>
      </c>
      <c r="AN70" s="112">
        <v>0.06</v>
      </c>
      <c r="AO70" s="113">
        <v>0</v>
      </c>
      <c r="AP70" s="32">
        <f>AM70-C70</f>
        <v>-1.3934364261168384</v>
      </c>
      <c r="AQ70" s="115">
        <f>AN70-C70</f>
        <v>-1.4434364261168384</v>
      </c>
      <c r="AR70" s="115">
        <f>AO70-C70</f>
        <v>-1.5034364261168385</v>
      </c>
    </row>
    <row r="71" spans="1:44" s="1" customFormat="1" ht="39" customHeight="1" x14ac:dyDescent="0.3">
      <c r="A71" s="170" t="s">
        <v>69</v>
      </c>
      <c r="B71" s="43" t="s">
        <v>70</v>
      </c>
      <c r="C71" s="148">
        <v>33067.699999999997</v>
      </c>
      <c r="D71" s="149">
        <v>38610.1</v>
      </c>
      <c r="E71" s="150">
        <v>44136.9</v>
      </c>
      <c r="F71" s="151">
        <v>49741.4</v>
      </c>
      <c r="G71" s="149">
        <v>50251.9</v>
      </c>
      <c r="H71" s="30">
        <v>50316</v>
      </c>
      <c r="I71" s="148">
        <v>53266.6</v>
      </c>
      <c r="J71" s="149">
        <v>54422.5</v>
      </c>
      <c r="K71" s="30">
        <v>54844</v>
      </c>
      <c r="L71" s="148">
        <v>56828.800000000003</v>
      </c>
      <c r="M71" s="149">
        <v>58352.5</v>
      </c>
      <c r="N71" s="30">
        <v>58957</v>
      </c>
      <c r="O71" s="28">
        <v>59954</v>
      </c>
      <c r="P71" s="29">
        <v>61670</v>
      </c>
      <c r="Q71" s="30">
        <v>62435</v>
      </c>
      <c r="R71" s="28">
        <v>63310</v>
      </c>
      <c r="S71" s="29">
        <v>65308</v>
      </c>
      <c r="T71" s="30">
        <v>66181</v>
      </c>
      <c r="U71" s="28">
        <v>66980</v>
      </c>
      <c r="V71" s="29">
        <v>69226</v>
      </c>
      <c r="W71" s="30">
        <v>70280</v>
      </c>
      <c r="X71" s="28">
        <v>70990</v>
      </c>
      <c r="Y71" s="29">
        <v>73500</v>
      </c>
      <c r="Z71" s="30">
        <v>74700</v>
      </c>
      <c r="AA71" s="28">
        <v>75390</v>
      </c>
      <c r="AB71" s="29">
        <v>78200</v>
      </c>
      <c r="AC71" s="30">
        <v>79550</v>
      </c>
      <c r="AD71" s="28">
        <v>80200</v>
      </c>
      <c r="AE71" s="29">
        <v>83360</v>
      </c>
      <c r="AF71" s="30">
        <v>84880</v>
      </c>
      <c r="AG71" s="28">
        <v>85400</v>
      </c>
      <c r="AH71" s="29">
        <v>88945</v>
      </c>
      <c r="AI71" s="30">
        <v>90730</v>
      </c>
      <c r="AJ71" s="28">
        <v>91120</v>
      </c>
      <c r="AK71" s="29">
        <v>95080</v>
      </c>
      <c r="AL71" s="30">
        <v>97080</v>
      </c>
      <c r="AM71" s="28">
        <v>97440</v>
      </c>
      <c r="AN71" s="29">
        <v>101730</v>
      </c>
      <c r="AO71" s="30">
        <v>103970</v>
      </c>
      <c r="AP71" s="32">
        <f>IF((ISERROR(AM71/$D71)),0,(AM71/$D71)*100)</f>
        <v>252.36919873297401</v>
      </c>
      <c r="AQ71" s="32">
        <f>IF((ISERROR(AN71/$D71)),0,(AN71/$D71)*100)</f>
        <v>263.48028106635309</v>
      </c>
      <c r="AR71" s="32">
        <f>IF((ISERROR(AO71/$D71)),0,(AO71/$D71)*100)</f>
        <v>269.28187184182377</v>
      </c>
    </row>
    <row r="72" spans="1:44" s="108" customFormat="1" x14ac:dyDescent="0.3">
      <c r="A72" s="170"/>
      <c r="B72" s="57" t="s">
        <v>27</v>
      </c>
      <c r="C72" s="34">
        <v>118.2</v>
      </c>
      <c r="D72" s="35">
        <f>IF((ISERROR(D71/C71)),0,(D71/C71)*100)</f>
        <v>116.76076654862601</v>
      </c>
      <c r="E72" s="36">
        <f t="shared" ref="E72:F72" si="271">IF((ISERROR(E71/D71)),0,(E71/D71)*100)</f>
        <v>114.31438924012112</v>
      </c>
      <c r="F72" s="37">
        <f t="shared" si="271"/>
        <v>112.69799192965525</v>
      </c>
      <c r="G72" s="38">
        <f t="shared" ref="G72" si="272">IF((ISERROR(G71/E71)),0,(G71/E71)*100)</f>
        <v>113.85462051027598</v>
      </c>
      <c r="H72" s="36">
        <f t="shared" ref="H72:AL72" si="273">IF((ISERROR(H71/E71)),0,(H71/E71)*100)</f>
        <v>113.99985046525696</v>
      </c>
      <c r="I72" s="39">
        <f t="shared" si="273"/>
        <v>107.08705424455283</v>
      </c>
      <c r="J72" s="38">
        <f t="shared" si="273"/>
        <v>108.29938768484375</v>
      </c>
      <c r="K72" s="36">
        <f t="shared" si="273"/>
        <v>108.99912552667143</v>
      </c>
      <c r="L72" s="39">
        <f t="shared" si="273"/>
        <v>106.68749272527252</v>
      </c>
      <c r="M72" s="38">
        <f t="shared" si="273"/>
        <v>107.22127796407736</v>
      </c>
      <c r="N72" s="36">
        <f t="shared" si="273"/>
        <v>107.49945299394648</v>
      </c>
      <c r="O72" s="39">
        <f t="shared" si="273"/>
        <v>105.49932428627737</v>
      </c>
      <c r="P72" s="38">
        <f t="shared" si="273"/>
        <v>105.68527483826742</v>
      </c>
      <c r="Q72" s="36">
        <f t="shared" si="273"/>
        <v>105.89921468188679</v>
      </c>
      <c r="R72" s="39">
        <f t="shared" si="273"/>
        <v>105.59762484571505</v>
      </c>
      <c r="S72" s="38">
        <f t="shared" si="273"/>
        <v>105.8991405869953</v>
      </c>
      <c r="T72" s="36">
        <f t="shared" si="273"/>
        <v>105.99983983342676</v>
      </c>
      <c r="U72" s="39">
        <f t="shared" si="273"/>
        <v>105.79687253198546</v>
      </c>
      <c r="V72" s="38">
        <f t="shared" si="273"/>
        <v>105.99926502113064</v>
      </c>
      <c r="W72" s="36">
        <f t="shared" si="273"/>
        <v>106.19362052552847</v>
      </c>
      <c r="X72" s="39">
        <f t="shared" si="273"/>
        <v>105.98686174977605</v>
      </c>
      <c r="Y72" s="38">
        <f t="shared" si="273"/>
        <v>106.173980874238</v>
      </c>
      <c r="Z72" s="36">
        <f t="shared" si="273"/>
        <v>106.28912919749574</v>
      </c>
      <c r="AA72" s="39">
        <f t="shared" si="273"/>
        <v>106.19805606423441</v>
      </c>
      <c r="AB72" s="38">
        <f t="shared" si="273"/>
        <v>106.39455782312925</v>
      </c>
      <c r="AC72" s="36">
        <f t="shared" si="273"/>
        <v>106.49263721552877</v>
      </c>
      <c r="AD72" s="39">
        <f t="shared" si="273"/>
        <v>106.38015651943229</v>
      </c>
      <c r="AE72" s="38">
        <f t="shared" si="273"/>
        <v>106.59846547314578</v>
      </c>
      <c r="AF72" s="36">
        <f t="shared" si="273"/>
        <v>106.70018856065369</v>
      </c>
      <c r="AG72" s="39">
        <f t="shared" si="273"/>
        <v>106.48379052369077</v>
      </c>
      <c r="AH72" s="38">
        <f t="shared" si="273"/>
        <v>106.69985604606526</v>
      </c>
      <c r="AI72" s="36">
        <f t="shared" si="273"/>
        <v>106.89208294062205</v>
      </c>
      <c r="AJ72" s="39">
        <f t="shared" si="273"/>
        <v>106.69789227166275</v>
      </c>
      <c r="AK72" s="38">
        <f t="shared" si="273"/>
        <v>106.89752093990667</v>
      </c>
      <c r="AL72" s="36">
        <f t="shared" si="273"/>
        <v>106.99878761159485</v>
      </c>
      <c r="AM72" s="39">
        <f>IF((ISERROR(AM71/AJ71)),0,(AM71/AJ71)*100)</f>
        <v>106.93590869183494</v>
      </c>
      <c r="AN72" s="38">
        <f>IF((ISERROR(AN71/AK71)),0,(AN71/AK71)*100)</f>
        <v>106.99411022297014</v>
      </c>
      <c r="AO72" s="36">
        <f>IF((ISERROR(AO71/AL71)),0,(AO71/AL71)*100)</f>
        <v>107.09723939019365</v>
      </c>
      <c r="AP72" s="106"/>
      <c r="AQ72" s="107"/>
      <c r="AR72" s="107"/>
    </row>
    <row r="73" spans="1:44" s="1" customFormat="1" x14ac:dyDescent="0.3">
      <c r="A73" s="50" t="s">
        <v>71</v>
      </c>
      <c r="B73" s="87" t="s">
        <v>66</v>
      </c>
      <c r="C73" s="51">
        <f t="shared" ref="C73:AO73" si="274">IF((ISERROR(C72/C42)),0,(C72/C42)*100)</f>
        <v>111.09022556390977</v>
      </c>
      <c r="D73" s="52">
        <f t="shared" si="274"/>
        <v>107.11996931066605</v>
      </c>
      <c r="E73" s="53">
        <f t="shared" si="274"/>
        <v>103.54564242764593</v>
      </c>
      <c r="F73" s="54">
        <f t="shared" si="274"/>
        <v>105.81971073207066</v>
      </c>
      <c r="G73" s="95">
        <f t="shared" si="274"/>
        <v>107.2077405934802</v>
      </c>
      <c r="H73" s="96">
        <f t="shared" si="274"/>
        <v>107.54702874080846</v>
      </c>
      <c r="I73" s="97">
        <f t="shared" si="274"/>
        <v>101.69710754468456</v>
      </c>
      <c r="J73" s="95">
        <f t="shared" si="274"/>
        <v>103.3391103863013</v>
      </c>
      <c r="K73" s="96">
        <f t="shared" si="274"/>
        <v>104.20566493945644</v>
      </c>
      <c r="L73" s="97">
        <f t="shared" si="274"/>
        <v>101.41396646889022</v>
      </c>
      <c r="M73" s="95">
        <f t="shared" si="274"/>
        <v>102.50600187770303</v>
      </c>
      <c r="N73" s="96">
        <f t="shared" si="274"/>
        <v>103.06754841222099</v>
      </c>
      <c r="O73" s="97">
        <f t="shared" si="274"/>
        <v>100.37994698979769</v>
      </c>
      <c r="P73" s="95">
        <f t="shared" si="274"/>
        <v>101.13423429499275</v>
      </c>
      <c r="Q73" s="96">
        <f t="shared" si="274"/>
        <v>101.63072426284721</v>
      </c>
      <c r="R73" s="97">
        <f t="shared" si="274"/>
        <v>100.66503798447573</v>
      </c>
      <c r="S73" s="95">
        <f t="shared" si="274"/>
        <v>101.53321245157747</v>
      </c>
      <c r="T73" s="96">
        <f t="shared" si="274"/>
        <v>101.8250142492092</v>
      </c>
      <c r="U73" s="97">
        <f t="shared" si="274"/>
        <v>101.04763374592689</v>
      </c>
      <c r="V73" s="95">
        <f t="shared" si="274"/>
        <v>101.82446207601407</v>
      </c>
      <c r="W73" s="96">
        <f t="shared" si="274"/>
        <v>102.20752697355964</v>
      </c>
      <c r="X73" s="97">
        <f t="shared" si="274"/>
        <v>101.71483853145496</v>
      </c>
      <c r="Y73" s="95">
        <f t="shared" si="274"/>
        <v>102.09036622522885</v>
      </c>
      <c r="Z73" s="96">
        <f t="shared" si="274"/>
        <v>102.49674946720901</v>
      </c>
      <c r="AA73" s="97">
        <f t="shared" si="274"/>
        <v>101.91752021519616</v>
      </c>
      <c r="AB73" s="95">
        <f t="shared" si="274"/>
        <v>102.30245944531657</v>
      </c>
      <c r="AC73" s="96">
        <f t="shared" si="274"/>
        <v>102.69299635055813</v>
      </c>
      <c r="AD73" s="97">
        <f t="shared" si="274"/>
        <v>102.09228072882178</v>
      </c>
      <c r="AE73" s="95">
        <f t="shared" si="274"/>
        <v>102.49852449340939</v>
      </c>
      <c r="AF73" s="96">
        <f t="shared" si="274"/>
        <v>102.89314229571234</v>
      </c>
      <c r="AG73" s="97">
        <f t="shared" si="274"/>
        <v>102.19173754672819</v>
      </c>
      <c r="AH73" s="95">
        <f t="shared" si="274"/>
        <v>102.5960154289089</v>
      </c>
      <c r="AI73" s="96">
        <f t="shared" si="274"/>
        <v>103.07818991381103</v>
      </c>
      <c r="AJ73" s="97">
        <f t="shared" si="274"/>
        <v>102.39720947376463</v>
      </c>
      <c r="AK73" s="95">
        <f t="shared" si="274"/>
        <v>102.78607782683333</v>
      </c>
      <c r="AL73" s="96">
        <f t="shared" si="274"/>
        <v>103.18108737858714</v>
      </c>
      <c r="AM73" s="97">
        <f t="shared" si="274"/>
        <v>102.62563214187614</v>
      </c>
      <c r="AN73" s="95">
        <f t="shared" si="274"/>
        <v>102.87895213747129</v>
      </c>
      <c r="AO73" s="96">
        <f t="shared" si="274"/>
        <v>103.27602641291575</v>
      </c>
      <c r="AP73" s="68">
        <f>$D73*$E73*F73*I73*L73*O73*R73*U73*X73*AA73*AD73*AG73*AJ73*AM73/1E+26</f>
        <v>140.47944946266998</v>
      </c>
      <c r="AQ73" s="68">
        <f>$D73*$E73*G73*J73*M73*P73*S73*V73*Y73*AB73*AE73*AH73*AK73*AN73/1E+26</f>
        <v>152.96097250915756</v>
      </c>
      <c r="AR73" s="68">
        <f>$D73*$E73*H73*K73*N73*Q73*T73*W73*Z73*AC73*AF73*AI73*AL73*AO73/1E+26</f>
        <v>161.2055876635107</v>
      </c>
    </row>
    <row r="74" spans="1:44" x14ac:dyDescent="0.3">
      <c r="C74" s="116"/>
      <c r="D74" s="117"/>
      <c r="E74" s="116"/>
      <c r="F74" s="116"/>
      <c r="G74" s="116"/>
      <c r="H74" s="116"/>
      <c r="I74" s="116"/>
      <c r="J74" s="116"/>
      <c r="K74" s="116"/>
    </row>
  </sheetData>
  <mergeCells count="38">
    <mergeCell ref="A65:A66"/>
    <mergeCell ref="A68:A69"/>
    <mergeCell ref="A71:A72"/>
    <mergeCell ref="A50:A51"/>
    <mergeCell ref="A52:A53"/>
    <mergeCell ref="A57:A58"/>
    <mergeCell ref="A61:A62"/>
    <mergeCell ref="A63:A64"/>
    <mergeCell ref="A54:A55"/>
    <mergeCell ref="A43:A44"/>
    <mergeCell ref="A46:A47"/>
    <mergeCell ref="AG7:AI7"/>
    <mergeCell ref="A10:A11"/>
    <mergeCell ref="A39:A40"/>
    <mergeCell ref="AA7:AC7"/>
    <mergeCell ref="AD7:AF7"/>
    <mergeCell ref="C7:C8"/>
    <mergeCell ref="D7:D8"/>
    <mergeCell ref="E7:E8"/>
    <mergeCell ref="F7:H7"/>
    <mergeCell ref="I7:K7"/>
    <mergeCell ref="L7:N7"/>
    <mergeCell ref="O7:Q7"/>
    <mergeCell ref="AD6:AO6"/>
    <mergeCell ref="AP6:AR9"/>
    <mergeCell ref="A1:T1"/>
    <mergeCell ref="A2:T2"/>
    <mergeCell ref="A3:T3"/>
    <mergeCell ref="A4:T4"/>
    <mergeCell ref="A6:A8"/>
    <mergeCell ref="B6:B8"/>
    <mergeCell ref="F6:N6"/>
    <mergeCell ref="O6:AC6"/>
    <mergeCell ref="U7:W7"/>
    <mergeCell ref="X7:Z7"/>
    <mergeCell ref="R7:T7"/>
    <mergeCell ref="AM7:AO7"/>
    <mergeCell ref="AJ7:AL7"/>
  </mergeCells>
  <pageMargins left="0.70866141732283472" right="0.4" top="0.36" bottom="0.17" header="0.27" footer="0.17"/>
  <pageSetup paperSize="9" scale="61" fitToWidth="10" fitToHeight="3" orientation="landscape" r:id="rId1"/>
  <rowBreaks count="2" manualBreakCount="2">
    <brk id="29" max="43" man="1"/>
    <brk id="48" max="43" man="1"/>
  </rowBreaks>
  <colBreaks count="5" manualBreakCount="5">
    <brk id="8" max="73" man="1"/>
    <brk id="17" max="73" man="1"/>
    <brk id="26" max="73" man="1"/>
    <brk id="35" max="73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В. Луппова</dc:creator>
  <cp:lastModifiedBy>u0304</cp:lastModifiedBy>
  <cp:lastPrinted>2025-08-22T10:40:05Z</cp:lastPrinted>
  <dcterms:created xsi:type="dcterms:W3CDTF">2023-05-02T08:30:29Z</dcterms:created>
  <dcterms:modified xsi:type="dcterms:W3CDTF">2025-08-22T10:42:36Z</dcterms:modified>
</cp:coreProperties>
</file>