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5 год\готовые формы\"/>
    </mc:Choice>
  </mc:AlternateContent>
  <bookViews>
    <workbookView showSheetTabs="0" xWindow="0" yWindow="0" windowWidth="21600" windowHeight="9300" activeTab="1"/>
  </bookViews>
  <sheets>
    <sheet name="Evaluation Version" sheetId="1" r:id="rId1"/>
    <sheet name="_1_ 03 - Промышленность_2024 (з" sheetId="2" r:id="rId2"/>
  </sheets>
  <definedNames>
    <definedName name="_xlnm.Print_Area" localSheetId="1">'_1_ 03 - Промышленность_2024 (з'!$A$1:$L$69</definedName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64" i="2" l="1"/>
  <c r="J64" i="2"/>
  <c r="I64" i="2"/>
  <c r="H64" i="2"/>
  <c r="G64" i="2"/>
  <c r="F64" i="2"/>
  <c r="E64" i="2"/>
  <c r="D64" i="2"/>
  <c r="C64" i="2"/>
  <c r="K59" i="2"/>
  <c r="J59" i="2"/>
  <c r="I59" i="2"/>
  <c r="H59" i="2"/>
  <c r="G59" i="2"/>
  <c r="F59" i="2"/>
  <c r="E59" i="2"/>
  <c r="D59" i="2"/>
  <c r="C59" i="2"/>
  <c r="K50" i="2"/>
  <c r="J50" i="2"/>
  <c r="I50" i="2"/>
  <c r="H50" i="2"/>
  <c r="G50" i="2"/>
  <c r="F50" i="2"/>
  <c r="E50" i="2"/>
  <c r="D50" i="2"/>
  <c r="C50" i="2"/>
  <c r="K44" i="2"/>
  <c r="J44" i="2"/>
  <c r="I44" i="2"/>
  <c r="H44" i="2"/>
  <c r="G44" i="2"/>
  <c r="F44" i="2"/>
  <c r="E44" i="2"/>
  <c r="D44" i="2"/>
  <c r="C44" i="2"/>
  <c r="D38" i="2"/>
  <c r="E38" i="2" s="1"/>
  <c r="D33" i="2"/>
  <c r="E33" i="2" s="1"/>
  <c r="D24" i="2"/>
  <c r="E24" i="2" s="1"/>
  <c r="D20" i="2"/>
  <c r="E20" i="2" s="1"/>
  <c r="D16" i="2"/>
  <c r="E16" i="2" s="1"/>
  <c r="D14" i="2"/>
  <c r="C11" i="2"/>
  <c r="D15" i="2" s="1"/>
  <c r="D9" i="2" s="1"/>
  <c r="D6" i="2"/>
  <c r="C6" i="2"/>
  <c r="C5" i="2"/>
  <c r="D11" i="2" l="1"/>
  <c r="D13" i="2" s="1"/>
  <c r="D8" i="2"/>
  <c r="G16" i="2"/>
  <c r="F16" i="2"/>
  <c r="E17" i="2"/>
  <c r="E11" i="2"/>
  <c r="F15" i="2" s="1"/>
  <c r="G38" i="2"/>
  <c r="F38" i="2"/>
  <c r="E40" i="2"/>
  <c r="G20" i="2"/>
  <c r="F20" i="2"/>
  <c r="E21" i="2"/>
  <c r="G24" i="2"/>
  <c r="F24" i="2"/>
  <c r="E25" i="2"/>
  <c r="G33" i="2"/>
  <c r="F33" i="2"/>
  <c r="E35" i="2"/>
  <c r="D17" i="2"/>
  <c r="D21" i="2"/>
  <c r="D25" i="2"/>
  <c r="D40" i="2"/>
  <c r="D35" i="2"/>
  <c r="D5" i="2"/>
  <c r="D7" i="2" s="1"/>
  <c r="E14" i="2"/>
  <c r="E8" i="2" s="1"/>
  <c r="E15" i="2"/>
  <c r="E9" i="2" s="1"/>
  <c r="F21" i="2" l="1"/>
  <c r="H20" i="2"/>
  <c r="G40" i="2"/>
  <c r="I38" i="2"/>
  <c r="G17" i="2"/>
  <c r="G11" i="2"/>
  <c r="I14" i="2" s="1"/>
  <c r="I16" i="2"/>
  <c r="I15" i="2"/>
  <c r="F25" i="2"/>
  <c r="H24" i="2"/>
  <c r="G21" i="2"/>
  <c r="I20" i="2"/>
  <c r="E5" i="2"/>
  <c r="E7" i="2" s="1"/>
  <c r="E13" i="2"/>
  <c r="H14" i="2"/>
  <c r="F17" i="2"/>
  <c r="F11" i="2"/>
  <c r="H16" i="2"/>
  <c r="H15" i="2"/>
  <c r="F35" i="2"/>
  <c r="H33" i="2"/>
  <c r="G25" i="2"/>
  <c r="I24" i="2"/>
  <c r="G14" i="2"/>
  <c r="G8" i="2" s="1"/>
  <c r="G35" i="2"/>
  <c r="I33" i="2"/>
  <c r="F40" i="2"/>
  <c r="H38" i="2"/>
  <c r="F14" i="2"/>
  <c r="G15" i="2"/>
  <c r="G9" i="2" s="1"/>
  <c r="J38" i="2" l="1"/>
  <c r="J40" i="2" s="1"/>
  <c r="H40" i="2"/>
  <c r="K24" i="2"/>
  <c r="K25" i="2" s="1"/>
  <c r="I25" i="2"/>
  <c r="K20" i="2"/>
  <c r="K21" i="2" s="1"/>
  <c r="I21" i="2"/>
  <c r="K38" i="2"/>
  <c r="K40" i="2" s="1"/>
  <c r="I40" i="2"/>
  <c r="K33" i="2"/>
  <c r="K35" i="2" s="1"/>
  <c r="I35" i="2"/>
  <c r="H11" i="2"/>
  <c r="J15" i="2" s="1"/>
  <c r="J16" i="2"/>
  <c r="H17" i="2"/>
  <c r="F8" i="2"/>
  <c r="J24" i="2"/>
  <c r="J25" i="2" s="1"/>
  <c r="H25" i="2"/>
  <c r="K16" i="2"/>
  <c r="K14" i="2"/>
  <c r="I17" i="2"/>
  <c r="I11" i="2"/>
  <c r="K15" i="2" s="1"/>
  <c r="J33" i="2"/>
  <c r="J35" i="2" s="1"/>
  <c r="H35" i="2"/>
  <c r="F5" i="2"/>
  <c r="F7" i="2" s="1"/>
  <c r="F13" i="2"/>
  <c r="F9" i="2"/>
  <c r="G13" i="2"/>
  <c r="I9" i="2"/>
  <c r="G5" i="2"/>
  <c r="G7" i="2" s="1"/>
  <c r="J20" i="2"/>
  <c r="J21" i="2" s="1"/>
  <c r="H21" i="2"/>
  <c r="I8" i="2" l="1"/>
  <c r="J17" i="2"/>
  <c r="J11" i="2"/>
  <c r="H8" i="2"/>
  <c r="K8" i="2"/>
  <c r="I5" i="2"/>
  <c r="I7" i="2" s="1"/>
  <c r="I13" i="2"/>
  <c r="K17" i="2"/>
  <c r="K11" i="2"/>
  <c r="H13" i="2"/>
  <c r="H5" i="2"/>
  <c r="H7" i="2" s="1"/>
  <c r="H9" i="2"/>
  <c r="J14" i="2"/>
  <c r="K9" i="2" l="1"/>
  <c r="J8" i="2"/>
  <c r="K13" i="2"/>
  <c r="K5" i="2"/>
  <c r="K7" i="2" s="1"/>
  <c r="J9" i="2"/>
  <c r="J5" i="2"/>
  <c r="J7" i="2" s="1"/>
  <c r="J13" i="2"/>
</calcChain>
</file>

<file path=xl/sharedStrings.xml><?xml version="1.0" encoding="utf-8"?>
<sst xmlns="http://schemas.openxmlformats.org/spreadsheetml/2006/main" count="162" uniqueCount="57">
  <si>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</si>
  <si>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</si>
  <si>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</si>
  <si>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</si>
  <si>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</si>
  <si>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</si>
  <si>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</si>
  <si>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</si>
  <si>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</si>
  <si>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</si>
  <si>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</si>
  <si>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всего (B+С+D+E) </t>
  </si>
  <si>
    <t>тыс.рублей в ценах соответствующих лет</t>
  </si>
  <si>
    <t>СПРАВОЧНО: в том числе по крупным и средним организациям</t>
  </si>
  <si>
    <t>х</t>
  </si>
  <si>
    <t xml:space="preserve">Темп роста отгрузки (B+С+D+E) </t>
  </si>
  <si>
    <t>% к предыдущему году в действующих ценах</t>
  </si>
  <si>
    <t>Индекс-дефлятор</t>
  </si>
  <si>
    <t>в % к предыдущему году</t>
  </si>
  <si>
    <t>Индекс производства</t>
  </si>
  <si>
    <t>в % к предыдущему году в сопоставимых ценах</t>
  </si>
  <si>
    <t>в том числе по видам деятельности: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</si>
  <si>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</t>
  </si>
  <si>
    <t>Темп роста отгрузки</t>
  </si>
  <si>
    <t>% к предыдущему году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</si>
  <si>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</si>
  <si>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- 06 Добыча сырой нефти и природного газа</t>
  </si>
  <si>
    <t>Объем отгруженных товаров собственного производства, выполненных работ и услуг собственными силами - 08 Добыча прочих полезных ископаемых</t>
  </si>
  <si>
    <t>Объем отгруженных товаров собственного производства, выполненных работ и услуг собственными силами - 09 Предоставление услуг в области добычи полезных ископаемых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</si>
  <si>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</si>
  <si>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Значения показателя заполнятся атоматически после утверждения и подписания формы "03.2 - Промышленность_Раздел С_ Обраб. производства_2024"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</si>
  <si>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</si>
  <si>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</si>
  <si>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Производство продукции в натуральном выражении по полному кругу предприятий</t>
  </si>
  <si>
    <t>Индекс производства - 06 Добыча сырой нефти и природного газа</t>
  </si>
  <si>
    <t>Нефть добытая, включая газовый конденсат</t>
  </si>
  <si>
    <t>тонн</t>
  </si>
  <si>
    <t>Газ природный и попутный</t>
  </si>
  <si>
    <t>тыс.куб.м.</t>
  </si>
  <si>
    <t>Индекс производства - 08 Добыча прочих полезных ископаемых</t>
  </si>
  <si>
    <t>Известняк</t>
  </si>
  <si>
    <t>Пески природные</t>
  </si>
  <si>
    <t>куб. метров</t>
  </si>
  <si>
    <t>Гравий</t>
  </si>
  <si>
    <t>Щебень</t>
  </si>
  <si>
    <t>Торф</t>
  </si>
  <si>
    <t>песчано-гравийная смесь</t>
  </si>
  <si>
    <t>куб.метров</t>
  </si>
  <si>
    <t>отсевы дробления</t>
  </si>
  <si>
    <t xml:space="preserve">Индекс производства - РАЗДЕЛ D: Обеспечение электрической энергией, газом и паром; кондиционирование воздуха </t>
  </si>
  <si>
    <t>Тепловая энергия</t>
  </si>
  <si>
    <t>тыс.Гкал.</t>
  </si>
  <si>
    <t>Индекс производства -  РАЗДЕЛ E: Водоснабжение; водоотведение, организация сбора и утилизации отходов, деятельность по ликвидации загрязнений</t>
  </si>
  <si>
    <t>Водоснабжение</t>
  </si>
  <si>
    <t>тыс.м3</t>
  </si>
  <si>
    <t>Водоотведение</t>
  </si>
  <si>
    <t>сбор и утилизация отходов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</si>
</sst>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"/>
    <numFmt numFmtId="165" formatCode="#,##0.0"/>
  </numFmts>
  <fonts count="14" x14ac:knownFonts="1">
    <font>
      <sz val="8.25"/>
      <color rgb="FF000000"/>
      <name val="Microsoft Sans Serif"/>
    </font>
    <font>
      <sz val="8.25"/>
      <name val="Microsoft Sans Serif"/>
    </font>
    <font>
      <sz val="10"/>
      <name val="Arial Cyr"/>
    </font>
    <font>
      <b/>
      <sz val="8"/>
      <name val="Arial"/>
    </font>
    <font>
      <sz val="8"/>
      <name val="Arial"/>
    </font>
    <font>
      <b/>
      <i/>
      <sz val="8"/>
      <name val="Arial"/>
    </font>
    <font>
      <sz val="7"/>
      <name val="Arial"/>
    </font>
    <font>
      <i/>
      <sz val="8"/>
      <name val="Arial Cyr"/>
    </font>
    <font>
      <i/>
      <sz val="7"/>
      <name val="Arial"/>
    </font>
    <font>
      <i/>
      <sz val="8"/>
      <name val="Arial"/>
    </font>
    <font>
      <b/>
      <sz val="7"/>
      <name val="Arial"/>
    </font>
    <font>
      <i/>
      <sz val="7"/>
      <name val="Arial Cyr"/>
    </font>
    <font>
      <b/>
      <sz val="7"/>
      <color rgb="FFFF0000"/>
      <name val="Arial"/>
    </font>
    <font>
      <b/>
      <sz val="8"/>
      <name val="Arial Cyr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</fills>
  <borders count="30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</borders>
  <cellStyleXfs count="2">
    <xf numFmtId="0" fontId="0" fillId="0" borderId="0">
      <protection locked="0"/>
    </xf>
    <xf numFmtId="0" fontId="2" fillId="0" borderId="0"/>
  </cellStyleXfs>
  <cellXfs count="146">
    <xf numFmtId="0" fontId="1" fillId="0" borderId="0" xfId="0" applyFont="1">
      <protection locked="0"/>
    </xf>
    <xf numFmtId="0" fontId="3" fillId="0" borderId="1" xfId="0" applyFont="1" applyBorder="1" applyAlignment="1" applyProtection="1">
      <alignment vertical="center"/>
    </xf>
    <xf numFmtId="164" fontId="5" fillId="0" borderId="1" xfId="0" applyNumberFormat="1" applyFont="1" applyBorder="1" applyAlignment="1" applyProtection="1">
      <alignment horizontal="center" vertical="top" wrapText="1"/>
    </xf>
    <xf numFmtId="164" fontId="5" fillId="2" borderId="1" xfId="0" applyNumberFormat="1" applyFont="1" applyFill="1" applyBorder="1" applyAlignment="1" applyProtection="1">
      <alignment horizontal="center" vertical="top" wrapText="1"/>
    </xf>
    <xf numFmtId="164" fontId="5" fillId="2" borderId="2" xfId="0" applyNumberFormat="1" applyFont="1" applyFill="1" applyBorder="1" applyAlignment="1" applyProtection="1">
      <alignment horizontal="center" vertical="top" wrapText="1"/>
    </xf>
    <xf numFmtId="164" fontId="4" fillId="0" borderId="1" xfId="0" applyNumberFormat="1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>
      <alignment horizontal="left" vertical="center"/>
    </xf>
    <xf numFmtId="0" fontId="6" fillId="0" borderId="0" xfId="0" applyFont="1" applyProtection="1"/>
    <xf numFmtId="0" fontId="4" fillId="0" borderId="0" xfId="0" applyFont="1" applyProtection="1"/>
    <xf numFmtId="164" fontId="4" fillId="4" borderId="1" xfId="0" applyNumberFormat="1" applyFont="1" applyFill="1" applyBorder="1" applyAlignment="1" applyProtection="1">
      <alignment horizontal="center" vertical="top"/>
    </xf>
    <xf numFmtId="165" fontId="7" fillId="0" borderId="3" xfId="0" applyNumberFormat="1" applyFont="1" applyBorder="1" applyAlignment="1" applyProtection="1">
      <alignment horizontal="center" vertical="top" wrapText="1"/>
    </xf>
    <xf numFmtId="165" fontId="7" fillId="0" borderId="4" xfId="0" applyNumberFormat="1" applyFont="1" applyBorder="1" applyAlignment="1" applyProtection="1">
      <alignment horizontal="center" vertical="top" wrapText="1"/>
    </xf>
    <xf numFmtId="165" fontId="7" fillId="0" borderId="1" xfId="0" applyNumberFormat="1" applyFont="1" applyBorder="1" applyAlignment="1" applyProtection="1">
      <alignment horizontal="center" vertical="top" wrapText="1"/>
    </xf>
    <xf numFmtId="165" fontId="7" fillId="0" borderId="5" xfId="0" applyNumberFormat="1" applyFont="1" applyBorder="1" applyAlignment="1" applyProtection="1">
      <alignment horizontal="center" vertical="top" wrapText="1"/>
    </xf>
    <xf numFmtId="165" fontId="7" fillId="0" borderId="6" xfId="0" applyNumberFormat="1" applyFont="1" applyBorder="1" applyAlignment="1" applyProtection="1">
      <alignment horizontal="center" vertical="top" wrapText="1"/>
    </xf>
    <xf numFmtId="164" fontId="5" fillId="0" borderId="9" xfId="0" applyNumberFormat="1" applyFont="1" applyBorder="1" applyAlignment="1" applyProtection="1">
      <alignment horizontal="center" vertical="top" wrapText="1"/>
    </xf>
    <xf numFmtId="0" fontId="6" fillId="0" borderId="3" xfId="0" applyFont="1" applyBorder="1" applyAlignment="1" applyProtection="1">
      <alignment horizontal="left" vertical="center" wrapText="1"/>
    </xf>
    <xf numFmtId="165" fontId="7" fillId="0" borderId="10" xfId="0" applyNumberFormat="1" applyFont="1" applyBorder="1" applyAlignment="1" applyProtection="1">
      <alignment horizontal="center" vertical="top" wrapText="1"/>
    </xf>
    <xf numFmtId="0" fontId="8" fillId="0" borderId="6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horizontal="left" vertical="center" wrapText="1"/>
    </xf>
    <xf numFmtId="0" fontId="10" fillId="2" borderId="6" xfId="0" applyFont="1" applyFill="1" applyBorder="1" applyAlignment="1" applyProtection="1">
      <alignment horizontal="left" vertical="center" wrapText="1"/>
    </xf>
    <xf numFmtId="0" fontId="8" fillId="7" borderId="6" xfId="0" applyFont="1" applyFill="1" applyBorder="1" applyAlignment="1" applyProtection="1">
      <alignment horizontal="left" vertical="center" wrapText="1"/>
    </xf>
    <xf numFmtId="0" fontId="6" fillId="0" borderId="6" xfId="0" applyFont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11" xfId="0" applyFont="1" applyBorder="1" applyAlignment="1" applyProtection="1">
      <alignment horizontal="left" vertical="center" wrapText="1"/>
    </xf>
    <xf numFmtId="0" fontId="6" fillId="0" borderId="1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vertical="center" wrapText="1"/>
    </xf>
    <xf numFmtId="164" fontId="4" fillId="5" borderId="1" xfId="0" applyNumberFormat="1" applyFont="1" applyFill="1" applyBorder="1" applyAlignment="1" applyProtection="1">
      <alignment horizontal="center" vertical="top"/>
    </xf>
    <xf numFmtId="0" fontId="3" fillId="0" borderId="23" xfId="0" applyFont="1" applyBorder="1" applyAlignment="1" applyProtection="1">
      <alignment vertical="center"/>
    </xf>
    <xf numFmtId="164" fontId="5" fillId="2" borderId="23" xfId="0" applyNumberFormat="1" applyFont="1" applyFill="1" applyBorder="1" applyAlignment="1" applyProtection="1">
      <alignment horizontal="center" vertical="top" wrapText="1"/>
    </xf>
    <xf numFmtId="164" fontId="5" fillId="2" borderId="24" xfId="0" applyNumberFormat="1" applyFont="1" applyFill="1" applyBorder="1" applyAlignment="1" applyProtection="1">
      <alignment horizontal="center" vertical="top" wrapText="1"/>
    </xf>
    <xf numFmtId="164" fontId="4" fillId="0" borderId="23" xfId="0" applyNumberFormat="1" applyFont="1" applyBorder="1" applyAlignment="1" applyProtection="1">
      <alignment horizontal="center" vertical="top"/>
    </xf>
    <xf numFmtId="0" fontId="3" fillId="0" borderId="3" xfId="0" applyFont="1" applyBorder="1" applyAlignment="1" applyProtection="1">
      <alignment horizontal="left" vertical="center"/>
    </xf>
    <xf numFmtId="0" fontId="3" fillId="0" borderId="10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6" fillId="0" borderId="8" xfId="0" applyFont="1" applyBorder="1" applyAlignment="1" applyProtection="1">
      <alignment horizontal="left" vertical="center" wrapText="1"/>
    </xf>
    <xf numFmtId="164" fontId="4" fillId="0" borderId="7" xfId="0" applyNumberFormat="1" applyFont="1" applyBorder="1" applyAlignment="1" applyProtection="1">
      <alignment horizontal="center" vertical="top"/>
    </xf>
    <xf numFmtId="0" fontId="6" fillId="2" borderId="5" xfId="0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vertical="center"/>
    </xf>
    <xf numFmtId="164" fontId="4" fillId="0" borderId="5" xfId="0" applyNumberFormat="1" applyFont="1" applyBorder="1" applyAlignment="1" applyProtection="1">
      <alignment horizontal="center" vertical="top"/>
    </xf>
    <xf numFmtId="164" fontId="5" fillId="2" borderId="5" xfId="0" applyNumberFormat="1" applyFont="1" applyFill="1" applyBorder="1" applyAlignment="1" applyProtection="1">
      <alignment horizontal="center" vertical="top" wrapText="1"/>
    </xf>
    <xf numFmtId="164" fontId="5" fillId="2" borderId="7" xfId="0" applyNumberFormat="1" applyFont="1" applyFill="1" applyBorder="1" applyAlignment="1" applyProtection="1">
      <alignment horizontal="center" vertical="top" wrapText="1"/>
    </xf>
    <xf numFmtId="164" fontId="4" fillId="0" borderId="8" xfId="0" applyNumberFormat="1" applyFont="1" applyBorder="1" applyAlignment="1" applyProtection="1">
      <alignment horizontal="center" vertical="top"/>
    </xf>
    <xf numFmtId="164" fontId="4" fillId="0" borderId="2" xfId="0" applyNumberFormat="1" applyFont="1" applyBorder="1" applyAlignment="1" applyProtection="1">
      <alignment horizontal="center" vertical="top"/>
    </xf>
    <xf numFmtId="164" fontId="4" fillId="0" borderId="6" xfId="0" applyNumberFormat="1" applyFont="1" applyBorder="1" applyAlignment="1" applyProtection="1">
      <alignment horizontal="center" vertical="top"/>
    </xf>
    <xf numFmtId="164" fontId="5" fillId="2" borderId="6" xfId="0" applyNumberFormat="1" applyFont="1" applyFill="1" applyBorder="1" applyAlignment="1" applyProtection="1">
      <alignment horizontal="center" vertical="top" wrapText="1"/>
    </xf>
    <xf numFmtId="164" fontId="5" fillId="2" borderId="8" xfId="0" applyNumberFormat="1" applyFont="1" applyFill="1" applyBorder="1" applyAlignment="1" applyProtection="1">
      <alignment horizontal="center" vertical="top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25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wrapText="1"/>
    </xf>
    <xf numFmtId="0" fontId="8" fillId="0" borderId="5" xfId="0" applyFont="1" applyBorder="1" applyAlignment="1" applyProtection="1">
      <alignment wrapText="1"/>
    </xf>
    <xf numFmtId="0" fontId="8" fillId="0" borderId="7" xfId="0" applyFont="1" applyBorder="1" applyAlignment="1" applyProtection="1">
      <alignment wrapText="1"/>
    </xf>
    <xf numFmtId="0" fontId="6" fillId="0" borderId="26" xfId="0" applyFont="1" applyBorder="1" applyAlignment="1" applyProtection="1">
      <alignment wrapText="1"/>
    </xf>
    <xf numFmtId="0" fontId="6" fillId="0" borderId="5" xfId="0" applyFont="1" applyBorder="1" applyAlignment="1" applyProtection="1">
      <alignment wrapText="1"/>
    </xf>
    <xf numFmtId="164" fontId="5" fillId="0" borderId="5" xfId="0" applyNumberFormat="1" applyFont="1" applyBorder="1" applyAlignment="1" applyProtection="1">
      <alignment horizontal="center" vertical="top" wrapText="1"/>
    </xf>
    <xf numFmtId="164" fontId="5" fillId="0" borderId="25" xfId="0" applyNumberFormat="1" applyFont="1" applyBorder="1" applyAlignment="1" applyProtection="1">
      <alignment horizontal="center" vertical="top" wrapText="1"/>
    </xf>
    <xf numFmtId="164" fontId="5" fillId="0" borderId="6" xfId="0" applyNumberFormat="1" applyFont="1" applyBorder="1" applyAlignment="1" applyProtection="1">
      <alignment horizontal="center" vertical="top" wrapText="1"/>
    </xf>
    <xf numFmtId="164" fontId="5" fillId="0" borderId="8" xfId="0" applyNumberFormat="1" applyFont="1" applyBorder="1" applyAlignment="1" applyProtection="1">
      <alignment horizontal="center" vertical="top" wrapText="1"/>
    </xf>
    <xf numFmtId="164" fontId="5" fillId="0" borderId="7" xfId="0" applyNumberFormat="1" applyFont="1" applyBorder="1" applyAlignment="1" applyProtection="1">
      <alignment horizontal="center" vertical="top" wrapText="1"/>
    </xf>
    <xf numFmtId="0" fontId="4" fillId="0" borderId="19" xfId="0" applyFont="1" applyBorder="1" applyAlignment="1" applyProtection="1">
      <alignment wrapText="1"/>
    </xf>
    <xf numFmtId="164" fontId="4" fillId="0" borderId="27" xfId="0" applyNumberFormat="1" applyFont="1" applyBorder="1" applyAlignment="1" applyProtection="1">
      <alignment horizontal="center" vertical="top"/>
    </xf>
    <xf numFmtId="164" fontId="4" fillId="0" borderId="9" xfId="0" applyNumberFormat="1" applyFont="1" applyBorder="1" applyAlignment="1" applyProtection="1">
      <alignment horizontal="center" vertical="top"/>
    </xf>
    <xf numFmtId="0" fontId="8" fillId="7" borderId="5" xfId="0" applyFont="1" applyFill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10" fillId="0" borderId="19" xfId="0" applyFont="1" applyBorder="1" applyAlignment="1" applyProtection="1">
      <alignment vertical="center" wrapText="1"/>
    </xf>
    <xf numFmtId="164" fontId="4" fillId="7" borderId="5" xfId="0" applyNumberFormat="1" applyFont="1" applyFill="1" applyBorder="1" applyAlignment="1" applyProtection="1">
      <alignment horizontal="center" vertical="top"/>
    </xf>
    <xf numFmtId="164" fontId="4" fillId="7" borderId="6" xfId="0" applyNumberFormat="1" applyFont="1" applyFill="1" applyBorder="1" applyAlignment="1" applyProtection="1">
      <alignment horizontal="center" vertical="top"/>
    </xf>
    <xf numFmtId="165" fontId="13" fillId="5" borderId="10" xfId="0" applyNumberFormat="1" applyFont="1" applyFill="1" applyBorder="1" applyAlignment="1" applyProtection="1">
      <alignment horizontal="center" vertical="top" wrapText="1"/>
    </xf>
    <xf numFmtId="165" fontId="13" fillId="5" borderId="4" xfId="0" applyNumberFormat="1" applyFont="1" applyFill="1" applyBorder="1" applyAlignment="1" applyProtection="1">
      <alignment horizontal="center" vertical="top" wrapText="1"/>
    </xf>
    <xf numFmtId="165" fontId="13" fillId="5" borderId="3" xfId="0" applyNumberFormat="1" applyFont="1" applyFill="1" applyBorder="1" applyAlignment="1" applyProtection="1">
      <alignment horizontal="center" vertical="top" wrapText="1"/>
    </xf>
    <xf numFmtId="0" fontId="4" fillId="0" borderId="22" xfId="0" applyFont="1" applyBorder="1" applyAlignment="1" applyProtection="1">
      <alignment wrapText="1"/>
    </xf>
    <xf numFmtId="2" fontId="9" fillId="6" borderId="5" xfId="0" applyNumberFormat="1" applyFont="1" applyFill="1" applyBorder="1" applyAlignment="1" applyProtection="1">
      <alignment horizontal="center" vertical="center"/>
    </xf>
    <xf numFmtId="164" fontId="3" fillId="2" borderId="6" xfId="0" applyNumberFormat="1" applyFont="1" applyFill="1" applyBorder="1" applyAlignment="1" applyProtection="1">
      <alignment horizontal="center" vertical="top"/>
    </xf>
    <xf numFmtId="164" fontId="3" fillId="2" borderId="1" xfId="0" applyNumberFormat="1" applyFont="1" applyFill="1" applyBorder="1" applyAlignment="1" applyProtection="1">
      <alignment horizontal="center" vertical="top"/>
    </xf>
    <xf numFmtId="164" fontId="3" fillId="2" borderId="5" xfId="0" applyNumberFormat="1" applyFont="1" applyFill="1" applyBorder="1" applyAlignment="1" applyProtection="1">
      <alignment horizontal="center" vertical="top"/>
    </xf>
    <xf numFmtId="164" fontId="3" fillId="2" borderId="23" xfId="0" applyNumberFormat="1" applyFont="1" applyFill="1" applyBorder="1" applyAlignment="1" applyProtection="1">
      <alignment horizontal="center" vertical="top"/>
    </xf>
    <xf numFmtId="2" fontId="4" fillId="6" borderId="5" xfId="0" applyNumberFormat="1" applyFont="1" applyFill="1" applyBorder="1" applyAlignment="1" applyProtection="1">
      <alignment horizontal="center" vertical="center"/>
    </xf>
    <xf numFmtId="0" fontId="11" fillId="6" borderId="6" xfId="0" applyFont="1" applyFill="1" applyBorder="1" applyAlignment="1" applyProtection="1">
      <alignment horizontal="left" vertical="center" wrapText="1" shrinkToFit="1"/>
    </xf>
    <xf numFmtId="0" fontId="11" fillId="6" borderId="5" xfId="0" applyFont="1" applyFill="1" applyBorder="1" applyAlignment="1" applyProtection="1">
      <alignment horizontal="center" vertical="center" wrapText="1"/>
    </xf>
    <xf numFmtId="164" fontId="4" fillId="4" borderId="6" xfId="0" applyNumberFormat="1" applyFont="1" applyFill="1" applyBorder="1" applyAlignment="1" applyProtection="1">
      <alignment horizontal="center" vertical="top"/>
    </xf>
    <xf numFmtId="164" fontId="4" fillId="3" borderId="6" xfId="0" applyNumberFormat="1" applyFont="1" applyFill="1" applyBorder="1" applyAlignment="1" applyProtection="1">
      <alignment horizontal="center" vertical="top"/>
    </xf>
    <xf numFmtId="164" fontId="3" fillId="7" borderId="3" xfId="0" applyNumberFormat="1" applyFont="1" applyFill="1" applyBorder="1" applyAlignment="1" applyProtection="1">
      <alignment horizontal="center" vertical="top"/>
    </xf>
    <xf numFmtId="164" fontId="3" fillId="7" borderId="10" xfId="0" applyNumberFormat="1" applyFont="1" applyFill="1" applyBorder="1" applyAlignment="1" applyProtection="1">
      <alignment horizontal="center" vertical="top"/>
    </xf>
    <xf numFmtId="164" fontId="3" fillId="7" borderId="4" xfId="0" applyNumberFormat="1" applyFont="1" applyFill="1" applyBorder="1" applyAlignment="1" applyProtection="1">
      <alignment horizontal="center" vertical="top"/>
    </xf>
    <xf numFmtId="2" fontId="4" fillId="6" borderId="19" xfId="0" applyNumberFormat="1" applyFont="1" applyFill="1" applyBorder="1" applyAlignment="1" applyProtection="1">
      <alignment horizontal="center" vertical="center"/>
    </xf>
    <xf numFmtId="164" fontId="3" fillId="3" borderId="6" xfId="0" applyNumberFormat="1" applyFont="1" applyFill="1" applyBorder="1" applyAlignment="1" applyProtection="1">
      <alignment horizontal="center" vertical="top"/>
    </xf>
    <xf numFmtId="164" fontId="3" fillId="3" borderId="11" xfId="0" applyNumberFormat="1" applyFont="1" applyFill="1" applyBorder="1" applyAlignment="1" applyProtection="1">
      <alignment horizontal="center" vertical="top"/>
    </xf>
    <xf numFmtId="164" fontId="4" fillId="3" borderId="3" xfId="0" applyNumberFormat="1" applyFont="1" applyFill="1" applyBorder="1" applyAlignment="1" applyProtection="1">
      <alignment horizontal="center" vertical="top"/>
    </xf>
    <xf numFmtId="164" fontId="4" fillId="3" borderId="1" xfId="0" applyNumberFormat="1" applyFont="1" applyFill="1" applyBorder="1" applyAlignment="1" applyProtection="1">
      <alignment horizontal="center" vertical="top"/>
    </xf>
    <xf numFmtId="164" fontId="4" fillId="3" borderId="5" xfId="0" applyNumberFormat="1" applyFont="1" applyFill="1" applyBorder="1" applyAlignment="1" applyProtection="1">
      <alignment horizontal="center" vertical="top"/>
    </xf>
    <xf numFmtId="164" fontId="4" fillId="3" borderId="8" xfId="0" applyNumberFormat="1" applyFont="1" applyFill="1" applyBorder="1" applyAlignment="1" applyProtection="1">
      <alignment horizontal="center" vertical="top"/>
    </xf>
    <xf numFmtId="164" fontId="4" fillId="3" borderId="2" xfId="0" applyNumberFormat="1" applyFont="1" applyFill="1" applyBorder="1" applyAlignment="1" applyProtection="1">
      <alignment horizontal="center" vertical="top"/>
    </xf>
    <xf numFmtId="164" fontId="4" fillId="3" borderId="7" xfId="0" applyNumberFormat="1" applyFont="1" applyFill="1" applyBorder="1" applyAlignment="1" applyProtection="1">
      <alignment horizontal="center" vertical="top"/>
    </xf>
    <xf numFmtId="164" fontId="3" fillId="5" borderId="3" xfId="0" applyNumberFormat="1" applyFont="1" applyFill="1" applyBorder="1" applyAlignment="1" applyProtection="1">
      <alignment horizontal="center" vertical="top"/>
    </xf>
    <xf numFmtId="164" fontId="3" fillId="5" borderId="10" xfId="0" applyNumberFormat="1" applyFont="1" applyFill="1" applyBorder="1" applyAlignment="1" applyProtection="1">
      <alignment horizontal="center" vertical="top"/>
    </xf>
    <xf numFmtId="164" fontId="3" fillId="5" borderId="4" xfId="0" applyNumberFormat="1" applyFont="1" applyFill="1" applyBorder="1" applyAlignment="1" applyProtection="1">
      <alignment horizontal="center" vertical="top"/>
    </xf>
    <xf numFmtId="0" fontId="12" fillId="8" borderId="16" xfId="0" applyFont="1" applyFill="1" applyBorder="1" applyAlignment="1" applyProtection="1">
      <alignment vertical="top" wrapText="1"/>
    </xf>
    <xf numFmtId="164" fontId="4" fillId="5" borderId="6" xfId="0" applyNumberFormat="1" applyFont="1" applyFill="1" applyBorder="1" applyAlignment="1" applyProtection="1">
      <alignment horizontal="center" vertical="top"/>
    </xf>
    <xf numFmtId="164" fontId="3" fillId="5" borderId="6" xfId="0" applyNumberFormat="1" applyFont="1" applyFill="1" applyBorder="1" applyAlignment="1" applyProtection="1">
      <alignment horizontal="center" vertical="top"/>
    </xf>
    <xf numFmtId="164" fontId="3" fillId="5" borderId="1" xfId="0" applyNumberFormat="1" applyFont="1" applyFill="1" applyBorder="1" applyAlignment="1" applyProtection="1">
      <alignment horizontal="center" vertical="top"/>
    </xf>
    <xf numFmtId="164" fontId="3" fillId="5" borderId="5" xfId="0" applyNumberFormat="1" applyFont="1" applyFill="1" applyBorder="1" applyAlignment="1" applyProtection="1">
      <alignment horizontal="center" vertical="top"/>
    </xf>
    <xf numFmtId="164" fontId="3" fillId="5" borderId="8" xfId="0" applyNumberFormat="1" applyFont="1" applyFill="1" applyBorder="1" applyAlignment="1" applyProtection="1">
      <alignment horizontal="center" vertical="top"/>
    </xf>
    <xf numFmtId="164" fontId="3" fillId="5" borderId="2" xfId="0" applyNumberFormat="1" applyFont="1" applyFill="1" applyBorder="1" applyAlignment="1" applyProtection="1">
      <alignment horizontal="center" vertical="top"/>
    </xf>
    <xf numFmtId="164" fontId="3" fillId="5" borderId="7" xfId="0" applyNumberFormat="1" applyFont="1" applyFill="1" applyBorder="1" applyAlignment="1" applyProtection="1">
      <alignment horizontal="center" vertical="top"/>
    </xf>
    <xf numFmtId="164" fontId="3" fillId="3" borderId="1" xfId="0" applyNumberFormat="1" applyFont="1" applyFill="1" applyBorder="1" applyAlignment="1" applyProtection="1">
      <alignment horizontal="center" vertical="top"/>
    </xf>
    <xf numFmtId="164" fontId="3" fillId="3" borderId="5" xfId="0" applyNumberFormat="1" applyFont="1" applyFill="1" applyBorder="1" applyAlignment="1" applyProtection="1">
      <alignment horizontal="center" vertical="top"/>
    </xf>
    <xf numFmtId="164" fontId="3" fillId="3" borderId="8" xfId="0" applyNumberFormat="1" applyFont="1" applyFill="1" applyBorder="1" applyAlignment="1" applyProtection="1">
      <alignment horizontal="center" vertical="top"/>
    </xf>
    <xf numFmtId="164" fontId="3" fillId="3" borderId="2" xfId="0" applyNumberFormat="1" applyFont="1" applyFill="1" applyBorder="1" applyAlignment="1" applyProtection="1">
      <alignment horizontal="center" vertical="top"/>
    </xf>
    <xf numFmtId="164" fontId="3" fillId="3" borderId="7" xfId="0" applyNumberFormat="1" applyFont="1" applyFill="1" applyBorder="1" applyAlignment="1" applyProtection="1">
      <alignment horizontal="center" vertical="top"/>
    </xf>
    <xf numFmtId="2" fontId="10" fillId="3" borderId="6" xfId="0" applyNumberFormat="1" applyFont="1" applyFill="1" applyBorder="1" applyAlignment="1" applyProtection="1">
      <alignment horizontal="center" vertical="top"/>
    </xf>
    <xf numFmtId="2" fontId="10" fillId="3" borderId="5" xfId="0" applyNumberFormat="1" applyFont="1" applyFill="1" applyBorder="1" applyAlignment="1" applyProtection="1">
      <alignment horizontal="center" vertical="top"/>
    </xf>
    <xf numFmtId="2" fontId="10" fillId="3" borderId="8" xfId="0" applyNumberFormat="1" applyFont="1" applyFill="1" applyBorder="1" applyAlignment="1" applyProtection="1">
      <alignment horizontal="center" vertical="top"/>
    </xf>
    <xf numFmtId="2" fontId="10" fillId="3" borderId="7" xfId="0" applyNumberFormat="1" applyFont="1" applyFill="1" applyBorder="1" applyAlignment="1" applyProtection="1">
      <alignment horizontal="center" vertical="top"/>
    </xf>
    <xf numFmtId="0" fontId="10" fillId="7" borderId="28" xfId="0" applyFont="1" applyFill="1" applyBorder="1" applyAlignment="1" applyProtection="1">
      <alignment horizontal="left" vertical="center" wrapText="1"/>
    </xf>
    <xf numFmtId="0" fontId="10" fillId="7" borderId="0" xfId="0" applyFont="1" applyFill="1" applyAlignment="1" applyProtection="1">
      <alignment horizontal="left" vertical="center" wrapText="1"/>
    </xf>
    <xf numFmtId="0" fontId="10" fillId="7" borderId="29" xfId="0" applyFont="1" applyFill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4" fillId="6" borderId="19" xfId="0" applyFont="1" applyFill="1" applyBorder="1" applyAlignment="1" applyProtection="1">
      <alignment horizontal="center" vertical="center" wrapText="1"/>
    </xf>
    <xf numFmtId="0" fontId="4" fillId="6" borderId="22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1"/>
  </cellStyles>
  <dxfs count="3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Тема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0"/>
  <sheetViews>
    <sheetView tabSelected="1" zoomScale="130" zoomScaleNormal="130" workbookViewId="0">
      <pane ySplit="3" topLeftCell="A4" activePane="bottomLeft" state="frozen"/>
      <selection pane="bottomLeft"/>
    </sheetView>
  </sheetViews>
  <sheetFormatPr defaultRowHeight="11.25" customHeight="1" x14ac:dyDescent="0.2"/>
  <cols>
    <col min="1" max="1" width="40.83203125" style="9" customWidth="1"/>
    <col min="2" max="2" width="30.5" style="10" customWidth="1"/>
    <col min="3" max="11" width="12.1640625" style="11" customWidth="1"/>
    <col min="12" max="12" width="25.1640625" style="11" customWidth="1"/>
  </cols>
  <sheetData>
    <row r="1" spans="1:12" ht="11.25" customHeight="1" x14ac:dyDescent="0.15">
      <c r="A1" s="128" t="s">
        <v>2</v>
      </c>
      <c r="B1" s="131" t="s">
        <v>3</v>
      </c>
      <c r="C1" s="29" t="s">
        <v>4</v>
      </c>
      <c r="D1" s="30" t="s">
        <v>4</v>
      </c>
      <c r="E1" s="31" t="s">
        <v>5</v>
      </c>
      <c r="F1" s="134" t="s">
        <v>6</v>
      </c>
      <c r="G1" s="135"/>
      <c r="H1" s="135"/>
      <c r="I1" s="135"/>
      <c r="J1" s="135"/>
      <c r="K1" s="136"/>
      <c r="L1" s="137" t="s">
        <v>7</v>
      </c>
    </row>
    <row r="2" spans="1:12" ht="11.25" customHeight="1" x14ac:dyDescent="0.15">
      <c r="A2" s="129"/>
      <c r="B2" s="132"/>
      <c r="C2" s="129">
        <v>2022</v>
      </c>
      <c r="D2" s="140">
        <v>2023</v>
      </c>
      <c r="E2" s="142">
        <v>2024</v>
      </c>
      <c r="F2" s="144">
        <v>2025</v>
      </c>
      <c r="G2" s="145"/>
      <c r="H2" s="144">
        <v>2026</v>
      </c>
      <c r="I2" s="145"/>
      <c r="J2" s="144">
        <v>2027</v>
      </c>
      <c r="K2" s="145"/>
      <c r="L2" s="138"/>
    </row>
    <row r="3" spans="1:12" ht="11.25" customHeight="1" x14ac:dyDescent="0.15">
      <c r="A3" s="130"/>
      <c r="B3" s="133"/>
      <c r="C3" s="130"/>
      <c r="D3" s="141"/>
      <c r="E3" s="143"/>
      <c r="F3" s="33" t="s">
        <v>8</v>
      </c>
      <c r="G3" s="34" t="s">
        <v>9</v>
      </c>
      <c r="H3" s="33" t="s">
        <v>8</v>
      </c>
      <c r="I3" s="34" t="s">
        <v>9</v>
      </c>
      <c r="J3" s="33" t="s">
        <v>8</v>
      </c>
      <c r="K3" s="34" t="s">
        <v>9</v>
      </c>
      <c r="L3" s="139"/>
    </row>
    <row r="4" spans="1:12" ht="15" customHeight="1" x14ac:dyDescent="0.15">
      <c r="A4" s="40" t="s">
        <v>10</v>
      </c>
      <c r="B4" s="42"/>
      <c r="C4" s="47"/>
      <c r="D4" s="41"/>
      <c r="E4" s="42"/>
      <c r="F4" s="47"/>
      <c r="G4" s="42"/>
      <c r="H4" s="47"/>
      <c r="I4" s="42"/>
      <c r="J4" s="36"/>
      <c r="K4" s="1"/>
      <c r="L4" s="83"/>
    </row>
    <row r="5" spans="1:12" ht="45" customHeight="1" x14ac:dyDescent="0.15">
      <c r="A5" s="23" t="s">
        <v>11</v>
      </c>
      <c r="B5" s="45" t="s">
        <v>12</v>
      </c>
      <c r="C5" s="84">
        <f t="shared" ref="C5:K5" si="0">C11+C28+C33+C38</f>
        <v>878174</v>
      </c>
      <c r="D5" s="85">
        <f t="shared" si="0"/>
        <v>635177.7190925061</v>
      </c>
      <c r="E5" s="86">
        <f t="shared" si="0"/>
        <v>738359.30351091956</v>
      </c>
      <c r="F5" s="84">
        <f t="shared" si="0"/>
        <v>775078.83856654144</v>
      </c>
      <c r="G5" s="86">
        <f t="shared" si="0"/>
        <v>777433.38972730131</v>
      </c>
      <c r="H5" s="84">
        <f t="shared" si="0"/>
        <v>814429.99897931609</v>
      </c>
      <c r="I5" s="86">
        <f t="shared" si="0"/>
        <v>821081.20572020719</v>
      </c>
      <c r="J5" s="87">
        <f t="shared" si="0"/>
        <v>855441.32177690184</v>
      </c>
      <c r="K5" s="85">
        <f t="shared" si="0"/>
        <v>868487.56819150271</v>
      </c>
      <c r="L5" s="88"/>
    </row>
    <row r="6" spans="1:12" ht="29.25" customHeight="1" x14ac:dyDescent="0.15">
      <c r="A6" s="89" t="s">
        <v>13</v>
      </c>
      <c r="B6" s="90" t="s">
        <v>12</v>
      </c>
      <c r="C6" s="91">
        <f t="shared" ref="C6:D6" si="1">SUM(C12+C29+C34+C39)</f>
        <v>15599</v>
      </c>
      <c r="D6" s="12">
        <f t="shared" si="1"/>
        <v>15839</v>
      </c>
      <c r="E6" s="48" t="s">
        <v>14</v>
      </c>
      <c r="F6" s="53" t="s">
        <v>14</v>
      </c>
      <c r="G6" s="48" t="s">
        <v>14</v>
      </c>
      <c r="H6" s="53" t="s">
        <v>14</v>
      </c>
      <c r="I6" s="48" t="s">
        <v>14</v>
      </c>
      <c r="J6" s="39" t="s">
        <v>14</v>
      </c>
      <c r="K6" s="5" t="s">
        <v>14</v>
      </c>
      <c r="L6" s="88"/>
    </row>
    <row r="7" spans="1:12" ht="18" customHeight="1" x14ac:dyDescent="0.15">
      <c r="A7" s="23" t="s">
        <v>15</v>
      </c>
      <c r="B7" s="46" t="s">
        <v>16</v>
      </c>
      <c r="C7" s="92">
        <v>165.42</v>
      </c>
      <c r="D7" s="3">
        <f t="shared" ref="D7:F40" si="2">IF(ISERROR((D5/C5*100)),0,(D5/C5*100))</f>
        <v>72.329369702645039</v>
      </c>
      <c r="E7" s="49">
        <f t="shared" si="2"/>
        <v>116.24452201595349</v>
      </c>
      <c r="F7" s="54">
        <f t="shared" si="2"/>
        <v>104.97312553400755</v>
      </c>
      <c r="G7" s="49">
        <f t="shared" ref="G7:K40" si="3">IF(ISERROR((G5/E5*100)),0,(G5/E5*100))</f>
        <v>105.2920151517809</v>
      </c>
      <c r="H7" s="54">
        <f t="shared" si="3"/>
        <v>105.07705261126108</v>
      </c>
      <c r="I7" s="49">
        <f t="shared" si="3"/>
        <v>105.61434800326958</v>
      </c>
      <c r="J7" s="37">
        <f t="shared" si="3"/>
        <v>105.0355859741148</v>
      </c>
      <c r="K7" s="3">
        <f t="shared" si="3"/>
        <v>105.77365090578506</v>
      </c>
      <c r="L7" s="88"/>
    </row>
    <row r="8" spans="1:12" ht="11.25" customHeight="1" x14ac:dyDescent="0.15">
      <c r="A8" s="23" t="s">
        <v>17</v>
      </c>
      <c r="B8" s="46" t="s">
        <v>18</v>
      </c>
      <c r="C8" s="92">
        <v>113.23</v>
      </c>
      <c r="D8" s="3">
        <f t="shared" ref="D8:F8" si="4">IF(ISERROR((C11*D14+C28*D31+C33*D36+C38*D41)/C5),0,((C11*D14+C28*D31+C33*D36+C38*D41)/C5))</f>
        <v>104.53701157173862</v>
      </c>
      <c r="E8" s="49">
        <f t="shared" si="4"/>
        <v>109.35932269034656</v>
      </c>
      <c r="F8" s="54">
        <f t="shared" si="4"/>
        <v>105.35767485461017</v>
      </c>
      <c r="G8" s="49">
        <f t="shared" ref="G8:K8" si="5">IF(ISERROR((E11*G14+E28*G31+E33*G36+E38*G41)/E5),0,((E11*G14+E28*G31+E33*G36+E38*G41)/E5))</f>
        <v>104.18127301249048</v>
      </c>
      <c r="H8" s="54">
        <f t="shared" si="5"/>
        <v>103.76139571431062</v>
      </c>
      <c r="I8" s="49">
        <f t="shared" si="5"/>
        <v>103.25776610014341</v>
      </c>
      <c r="J8" s="37">
        <f t="shared" si="5"/>
        <v>103.10333954600483</v>
      </c>
      <c r="K8" s="3">
        <f t="shared" si="5"/>
        <v>102.753013768458</v>
      </c>
      <c r="L8" s="88"/>
    </row>
    <row r="9" spans="1:12" ht="18" customHeight="1" x14ac:dyDescent="0.15">
      <c r="A9" s="23" t="s">
        <v>19</v>
      </c>
      <c r="B9" s="46" t="s">
        <v>20</v>
      </c>
      <c r="C9" s="92">
        <v>145.86000000000001</v>
      </c>
      <c r="D9" s="4">
        <f t="shared" ref="D9:F9" si="6">IF(ISERROR((C11*D15+C28*D32+C33*D37+C38*D42)/C5),0,((C11*D15+C28*D32+C33*D37+C38*D42)/C5))</f>
        <v>69.198772696287691</v>
      </c>
      <c r="E9" s="50">
        <f t="shared" si="6"/>
        <v>106.07422757471747</v>
      </c>
      <c r="F9" s="55">
        <f t="shared" si="6"/>
        <v>99.624693263752164</v>
      </c>
      <c r="G9" s="50">
        <f t="shared" ref="G9:K9" si="7">IF(ISERROR((E11*G15+E28*G32+E33*G37+E38*G42)/E5),0,((E11*G15+E28*G32+E33*G37+E38*G42)/E5))</f>
        <v>101.05706909329419</v>
      </c>
      <c r="H9" s="55">
        <f t="shared" si="7"/>
        <v>101.26707430154802</v>
      </c>
      <c r="I9" s="50">
        <f t="shared" si="7"/>
        <v>102.28252481005465</v>
      </c>
      <c r="J9" s="38">
        <f t="shared" si="7"/>
        <v>101.87437105375287</v>
      </c>
      <c r="K9" s="4">
        <f t="shared" si="7"/>
        <v>102.94016756231358</v>
      </c>
      <c r="L9" s="88"/>
    </row>
    <row r="10" spans="1:12" ht="13.5" customHeight="1" x14ac:dyDescent="0.15">
      <c r="A10" s="43" t="s">
        <v>21</v>
      </c>
      <c r="B10" s="32"/>
      <c r="C10" s="51"/>
      <c r="D10" s="52"/>
      <c r="E10" s="44"/>
      <c r="F10" s="51"/>
      <c r="G10" s="44"/>
      <c r="H10" s="51"/>
      <c r="I10" s="44"/>
      <c r="J10" s="71"/>
      <c r="K10" s="72"/>
      <c r="L10" s="88"/>
    </row>
    <row r="11" spans="1:12" ht="36" customHeight="1" x14ac:dyDescent="0.15">
      <c r="A11" s="56" t="s">
        <v>22</v>
      </c>
      <c r="B11" s="57" t="s">
        <v>12</v>
      </c>
      <c r="C11" s="93">
        <f t="shared" ref="C11:K11" si="8">SUM(C16+C20+C24)</f>
        <v>417628</v>
      </c>
      <c r="D11" s="94">
        <f t="shared" si="8"/>
        <v>347144.00000000006</v>
      </c>
      <c r="E11" s="95">
        <f t="shared" si="8"/>
        <v>445524</v>
      </c>
      <c r="F11" s="93">
        <f t="shared" si="8"/>
        <v>476527.81142857153</v>
      </c>
      <c r="G11" s="95">
        <f t="shared" si="8"/>
        <v>476247</v>
      </c>
      <c r="H11" s="93">
        <f t="shared" si="8"/>
        <v>503022.98285714304</v>
      </c>
      <c r="I11" s="95">
        <f t="shared" si="8"/>
        <v>504261.99999999988</v>
      </c>
      <c r="J11" s="93">
        <f t="shared" si="8"/>
        <v>528476.30000000028</v>
      </c>
      <c r="K11" s="95">
        <f t="shared" si="8"/>
        <v>532893.99999999988</v>
      </c>
      <c r="L11" s="96"/>
    </row>
    <row r="12" spans="1:12" ht="29.25" customHeight="1" x14ac:dyDescent="0.15">
      <c r="A12" s="89" t="s">
        <v>13</v>
      </c>
      <c r="B12" s="90" t="s">
        <v>12</v>
      </c>
      <c r="C12" s="91">
        <v>0</v>
      </c>
      <c r="D12" s="12">
        <v>0</v>
      </c>
      <c r="E12" s="48" t="s">
        <v>14</v>
      </c>
      <c r="F12" s="53" t="s">
        <v>14</v>
      </c>
      <c r="G12" s="48" t="s">
        <v>14</v>
      </c>
      <c r="H12" s="53" t="s">
        <v>14</v>
      </c>
      <c r="I12" s="48" t="s">
        <v>14</v>
      </c>
      <c r="J12" s="53" t="s">
        <v>14</v>
      </c>
      <c r="K12" s="48" t="s">
        <v>14</v>
      </c>
      <c r="L12" s="96"/>
    </row>
    <row r="13" spans="1:12" ht="18" customHeight="1" x14ac:dyDescent="0.15">
      <c r="A13" s="26" t="s">
        <v>23</v>
      </c>
      <c r="B13" s="58" t="s">
        <v>16</v>
      </c>
      <c r="C13" s="97">
        <v>197.72</v>
      </c>
      <c r="D13" s="2">
        <f t="shared" si="2"/>
        <v>83.122779124005106</v>
      </c>
      <c r="E13" s="65">
        <f t="shared" si="2"/>
        <v>128.33982439563982</v>
      </c>
      <c r="F13" s="67">
        <f t="shared" si="2"/>
        <v>106.9589542715031</v>
      </c>
      <c r="G13" s="65">
        <f t="shared" si="3"/>
        <v>106.89592479866405</v>
      </c>
      <c r="H13" s="67">
        <f t="shared" si="3"/>
        <v>105.56004724029479</v>
      </c>
      <c r="I13" s="65">
        <f t="shared" si="3"/>
        <v>105.88245175297691</v>
      </c>
      <c r="J13" s="67">
        <f t="shared" si="3"/>
        <v>105.06007041632247</v>
      </c>
      <c r="K13" s="65">
        <f t="shared" si="3"/>
        <v>105.67800072184698</v>
      </c>
      <c r="L13" s="96"/>
    </row>
    <row r="14" spans="1:12" ht="18" customHeight="1" x14ac:dyDescent="0.15">
      <c r="A14" s="26" t="s">
        <v>17</v>
      </c>
      <c r="B14" s="58" t="s">
        <v>24</v>
      </c>
      <c r="C14" s="97">
        <v>112.8</v>
      </c>
      <c r="D14" s="2">
        <f t="shared" ref="D14:F14" si="9">IF(ISERROR((C16*D18+C20*D22+C24*D26)/C11),0,((C16*D18+C20*D22+C24*D26)/C11))</f>
        <v>103.9</v>
      </c>
      <c r="E14" s="65">
        <f t="shared" si="9"/>
        <v>111.6</v>
      </c>
      <c r="F14" s="67">
        <f t="shared" si="9"/>
        <v>105.9</v>
      </c>
      <c r="G14" s="65">
        <f t="shared" ref="G14:K14" si="10">IF(ISERROR((E16*G18+E20*G22+E24*G26)/E11),0,((E16*G18+E20*G22+E24*G26)/E11))</f>
        <v>104.79999999999998</v>
      </c>
      <c r="H14" s="67">
        <f t="shared" si="10"/>
        <v>104</v>
      </c>
      <c r="I14" s="65">
        <f t="shared" si="10"/>
        <v>103.3</v>
      </c>
      <c r="J14" s="67">
        <f t="shared" si="10"/>
        <v>103</v>
      </c>
      <c r="K14" s="65">
        <f t="shared" si="10"/>
        <v>102.6</v>
      </c>
      <c r="L14" s="96"/>
    </row>
    <row r="15" spans="1:12" ht="18" customHeight="1" x14ac:dyDescent="0.15">
      <c r="A15" s="27" t="s">
        <v>19</v>
      </c>
      <c r="B15" s="59" t="s">
        <v>25</v>
      </c>
      <c r="C15" s="98">
        <v>175.28</v>
      </c>
      <c r="D15" s="18">
        <f t="shared" ref="D15:F15" si="11">IF(ISERROR((C16*D19+C20*D23+C24*D27)/C11),0,((C16*D19+C20*D23+C24*D27)/C11))</f>
        <v>80.002674806549663</v>
      </c>
      <c r="E15" s="66">
        <f t="shared" si="11"/>
        <v>114.9998426484228</v>
      </c>
      <c r="F15" s="68">
        <f t="shared" si="11"/>
        <v>100.99995681917196</v>
      </c>
      <c r="G15" s="69">
        <f t="shared" ref="G15:K15" si="12">IF(ISERROR((E16*G19+E20*G23+E24*G27)/E11),0,((E16*G19+E20*G23+E24*G27)/E11))</f>
        <v>101.99992824300004</v>
      </c>
      <c r="H15" s="68">
        <f t="shared" si="12"/>
        <v>101.50004542336038</v>
      </c>
      <c r="I15" s="69">
        <f t="shared" si="12"/>
        <v>102.49995329426612</v>
      </c>
      <c r="J15" s="68">
        <f t="shared" si="12"/>
        <v>102.00006836536163</v>
      </c>
      <c r="K15" s="69">
        <f t="shared" si="12"/>
        <v>103.00000070355458</v>
      </c>
      <c r="L15" s="96"/>
    </row>
    <row r="16" spans="1:12" ht="39" customHeight="1" x14ac:dyDescent="0.2">
      <c r="A16" s="19" t="s">
        <v>26</v>
      </c>
      <c r="B16" s="60" t="s">
        <v>12</v>
      </c>
      <c r="C16" s="99"/>
      <c r="D16" s="20">
        <f t="shared" ref="D16:F24" si="13">IF(ISERROR(D19*C16*D18/10000),0,(D19*C16*D18/10000))</f>
        <v>0</v>
      </c>
      <c r="E16" s="14">
        <f t="shared" si="13"/>
        <v>0</v>
      </c>
      <c r="F16" s="13">
        <f t="shared" si="13"/>
        <v>0</v>
      </c>
      <c r="G16" s="14">
        <f t="shared" ref="G16:K24" si="14">IF(ISERROR(G19*E16*G18/10000),0,(G19*E16*G18/10000))</f>
        <v>0</v>
      </c>
      <c r="H16" s="13">
        <f t="shared" si="14"/>
        <v>0</v>
      </c>
      <c r="I16" s="14">
        <f t="shared" si="14"/>
        <v>0</v>
      </c>
      <c r="J16" s="13">
        <f t="shared" si="14"/>
        <v>0</v>
      </c>
      <c r="K16" s="14">
        <f t="shared" si="14"/>
        <v>0</v>
      </c>
      <c r="L16" s="96"/>
    </row>
    <row r="17" spans="1:12" ht="19.5" customHeight="1" x14ac:dyDescent="0.2">
      <c r="A17" s="21" t="s">
        <v>23</v>
      </c>
      <c r="B17" s="61" t="s">
        <v>16</v>
      </c>
      <c r="C17" s="92"/>
      <c r="D17" s="15">
        <f t="shared" ref="D17:F25" si="15">IF(ISERROR((D16/C16*100)),0,(D16/C16*100))</f>
        <v>0</v>
      </c>
      <c r="E17" s="16">
        <f t="shared" si="15"/>
        <v>0</v>
      </c>
      <c r="F17" s="17">
        <f t="shared" si="15"/>
        <v>0</v>
      </c>
      <c r="G17" s="16">
        <f t="shared" ref="G17:K25" si="16">IF(ISERROR((G16/E16*100)),0,(G16/E16*100))</f>
        <v>0</v>
      </c>
      <c r="H17" s="17">
        <f t="shared" si="16"/>
        <v>0</v>
      </c>
      <c r="I17" s="16">
        <f t="shared" si="16"/>
        <v>0</v>
      </c>
      <c r="J17" s="17">
        <f t="shared" si="16"/>
        <v>0</v>
      </c>
      <c r="K17" s="16">
        <f t="shared" si="16"/>
        <v>0</v>
      </c>
      <c r="L17" s="70"/>
    </row>
    <row r="18" spans="1:12" ht="11.25" customHeight="1" x14ac:dyDescent="0.2">
      <c r="A18" s="21" t="s">
        <v>17</v>
      </c>
      <c r="B18" s="61" t="s">
        <v>24</v>
      </c>
      <c r="C18" s="92"/>
      <c r="D18" s="100"/>
      <c r="E18" s="101"/>
      <c r="F18" s="92"/>
      <c r="G18" s="101"/>
      <c r="H18" s="92"/>
      <c r="I18" s="101"/>
      <c r="J18" s="92"/>
      <c r="K18" s="101"/>
      <c r="L18" s="70"/>
    </row>
    <row r="19" spans="1:12" ht="19.5" customHeight="1" x14ac:dyDescent="0.2">
      <c r="A19" s="22" t="s">
        <v>19</v>
      </c>
      <c r="B19" s="62" t="s">
        <v>25</v>
      </c>
      <c r="C19" s="102"/>
      <c r="D19" s="103"/>
      <c r="E19" s="104"/>
      <c r="F19" s="102"/>
      <c r="G19" s="104"/>
      <c r="H19" s="102"/>
      <c r="I19" s="104"/>
      <c r="J19" s="102"/>
      <c r="K19" s="104"/>
      <c r="L19" s="70"/>
    </row>
    <row r="20" spans="1:12" ht="39" customHeight="1" x14ac:dyDescent="0.2">
      <c r="A20" s="19" t="s">
        <v>27</v>
      </c>
      <c r="B20" s="60" t="s">
        <v>12</v>
      </c>
      <c r="C20" s="99">
        <v>417628</v>
      </c>
      <c r="D20" s="20">
        <f t="shared" si="13"/>
        <v>347144.00000000006</v>
      </c>
      <c r="E20" s="14">
        <f t="shared" si="13"/>
        <v>445524</v>
      </c>
      <c r="F20" s="13">
        <f t="shared" si="13"/>
        <v>476527.81142857153</v>
      </c>
      <c r="G20" s="14">
        <f t="shared" si="14"/>
        <v>476247</v>
      </c>
      <c r="H20" s="13">
        <f t="shared" si="14"/>
        <v>503022.98285714304</v>
      </c>
      <c r="I20" s="14">
        <f t="shared" si="14"/>
        <v>504261.99999999988</v>
      </c>
      <c r="J20" s="13">
        <f t="shared" si="14"/>
        <v>528476.30000000028</v>
      </c>
      <c r="K20" s="14">
        <f t="shared" si="14"/>
        <v>532893.99999999988</v>
      </c>
      <c r="L20" s="70"/>
    </row>
    <row r="21" spans="1:12" ht="19.5" customHeight="1" x14ac:dyDescent="0.2">
      <c r="A21" s="21" t="s">
        <v>23</v>
      </c>
      <c r="B21" s="61" t="s">
        <v>16</v>
      </c>
      <c r="C21" s="92">
        <v>197.72</v>
      </c>
      <c r="D21" s="15">
        <f t="shared" si="15"/>
        <v>83.122779124005106</v>
      </c>
      <c r="E21" s="16">
        <f t="shared" si="15"/>
        <v>128.33982439563982</v>
      </c>
      <c r="F21" s="17">
        <f t="shared" si="15"/>
        <v>106.9589542715031</v>
      </c>
      <c r="G21" s="16">
        <f t="shared" si="16"/>
        <v>106.89592479866405</v>
      </c>
      <c r="H21" s="17">
        <f t="shared" si="16"/>
        <v>105.56004724029479</v>
      </c>
      <c r="I21" s="16">
        <f t="shared" si="16"/>
        <v>105.88245175297691</v>
      </c>
      <c r="J21" s="17">
        <f t="shared" si="16"/>
        <v>105.06007041632247</v>
      </c>
      <c r="K21" s="16">
        <f t="shared" si="16"/>
        <v>105.67800072184698</v>
      </c>
      <c r="L21" s="70"/>
    </row>
    <row r="22" spans="1:12" ht="11.25" customHeight="1" x14ac:dyDescent="0.2">
      <c r="A22" s="21" t="s">
        <v>17</v>
      </c>
      <c r="B22" s="61" t="s">
        <v>24</v>
      </c>
      <c r="C22" s="92">
        <v>112.8</v>
      </c>
      <c r="D22" s="100">
        <v>103.9</v>
      </c>
      <c r="E22" s="101">
        <v>111.6</v>
      </c>
      <c r="F22" s="92">
        <v>105.9</v>
      </c>
      <c r="G22" s="101">
        <v>104.8</v>
      </c>
      <c r="H22" s="92">
        <v>104</v>
      </c>
      <c r="I22" s="101">
        <v>103.3</v>
      </c>
      <c r="J22" s="92">
        <v>103</v>
      </c>
      <c r="K22" s="101">
        <v>102.6</v>
      </c>
      <c r="L22" s="70"/>
    </row>
    <row r="23" spans="1:12" ht="19.5" customHeight="1" x14ac:dyDescent="0.2">
      <c r="A23" s="22" t="s">
        <v>19</v>
      </c>
      <c r="B23" s="62" t="s">
        <v>25</v>
      </c>
      <c r="C23" s="102">
        <v>175.28</v>
      </c>
      <c r="D23" s="103">
        <v>80.002674806549663</v>
      </c>
      <c r="E23" s="104">
        <v>114.99984264842281</v>
      </c>
      <c r="F23" s="102">
        <v>100.99995681917196</v>
      </c>
      <c r="G23" s="104">
        <v>101.99992824300004</v>
      </c>
      <c r="H23" s="102">
        <v>101.50004542336038</v>
      </c>
      <c r="I23" s="104">
        <v>102.49995329426613</v>
      </c>
      <c r="J23" s="102">
        <v>102.00006836536163</v>
      </c>
      <c r="K23" s="104">
        <v>103.00000070355458</v>
      </c>
      <c r="L23" s="70"/>
    </row>
    <row r="24" spans="1:12" ht="39" customHeight="1" x14ac:dyDescent="0.2">
      <c r="A24" s="28" t="s">
        <v>28</v>
      </c>
      <c r="B24" s="63" t="s">
        <v>12</v>
      </c>
      <c r="C24" s="99"/>
      <c r="D24" s="20">
        <f t="shared" si="13"/>
        <v>0</v>
      </c>
      <c r="E24" s="14">
        <f t="shared" si="13"/>
        <v>0</v>
      </c>
      <c r="F24" s="13">
        <f t="shared" si="13"/>
        <v>0</v>
      </c>
      <c r="G24" s="14">
        <f t="shared" si="14"/>
        <v>0</v>
      </c>
      <c r="H24" s="13">
        <f t="shared" si="14"/>
        <v>0</v>
      </c>
      <c r="I24" s="14">
        <f t="shared" si="14"/>
        <v>0</v>
      </c>
      <c r="J24" s="13">
        <f t="shared" si="14"/>
        <v>0</v>
      </c>
      <c r="K24" s="14">
        <f t="shared" si="14"/>
        <v>0</v>
      </c>
      <c r="L24" s="70"/>
    </row>
    <row r="25" spans="1:12" ht="19.5" customHeight="1" x14ac:dyDescent="0.2">
      <c r="A25" s="21" t="s">
        <v>23</v>
      </c>
      <c r="B25" s="61" t="s">
        <v>16</v>
      </c>
      <c r="C25" s="92"/>
      <c r="D25" s="15">
        <f t="shared" si="15"/>
        <v>0</v>
      </c>
      <c r="E25" s="16">
        <f t="shared" si="15"/>
        <v>0</v>
      </c>
      <c r="F25" s="17">
        <f t="shared" si="15"/>
        <v>0</v>
      </c>
      <c r="G25" s="16">
        <f t="shared" si="16"/>
        <v>0</v>
      </c>
      <c r="H25" s="17">
        <f t="shared" si="16"/>
        <v>0</v>
      </c>
      <c r="I25" s="16">
        <f t="shared" si="16"/>
        <v>0</v>
      </c>
      <c r="J25" s="17">
        <f t="shared" si="16"/>
        <v>0</v>
      </c>
      <c r="K25" s="16">
        <f t="shared" si="16"/>
        <v>0</v>
      </c>
      <c r="L25" s="70"/>
    </row>
    <row r="26" spans="1:12" ht="11.25" customHeight="1" x14ac:dyDescent="0.2">
      <c r="A26" s="21" t="s">
        <v>17</v>
      </c>
      <c r="B26" s="61" t="s">
        <v>24</v>
      </c>
      <c r="C26" s="92"/>
      <c r="D26" s="100"/>
      <c r="E26" s="101"/>
      <c r="F26" s="92"/>
      <c r="G26" s="101"/>
      <c r="H26" s="92"/>
      <c r="I26" s="101"/>
      <c r="J26" s="92"/>
      <c r="K26" s="101"/>
      <c r="L26" s="70"/>
    </row>
    <row r="27" spans="1:12" ht="19.5" customHeight="1" x14ac:dyDescent="0.2">
      <c r="A27" s="22" t="s">
        <v>19</v>
      </c>
      <c r="B27" s="62" t="s">
        <v>25</v>
      </c>
      <c r="C27" s="102"/>
      <c r="D27" s="103"/>
      <c r="E27" s="104"/>
      <c r="F27" s="102"/>
      <c r="G27" s="104"/>
      <c r="H27" s="102"/>
      <c r="I27" s="104"/>
      <c r="J27" s="102"/>
      <c r="K27" s="104"/>
      <c r="L27" s="70"/>
    </row>
    <row r="28" spans="1:12" ht="54" customHeight="1" x14ac:dyDescent="0.15">
      <c r="A28" s="56" t="s">
        <v>29</v>
      </c>
      <c r="B28" s="57" t="s">
        <v>12</v>
      </c>
      <c r="C28" s="105">
        <v>444947</v>
      </c>
      <c r="D28" s="106">
        <v>272194.72713264602</v>
      </c>
      <c r="E28" s="107">
        <v>276531.62824105797</v>
      </c>
      <c r="F28" s="105">
        <v>281376.11497917201</v>
      </c>
      <c r="G28" s="107">
        <v>283856.44066438399</v>
      </c>
      <c r="H28" s="105">
        <v>293466.37931892398</v>
      </c>
      <c r="I28" s="107">
        <v>298697.82760687999</v>
      </c>
      <c r="J28" s="105">
        <v>308187.25143412797</v>
      </c>
      <c r="K28" s="107">
        <v>316474.943780815</v>
      </c>
      <c r="L28" s="108" t="s">
        <v>30</v>
      </c>
    </row>
    <row r="29" spans="1:12" ht="29.25" customHeight="1" x14ac:dyDescent="0.15">
      <c r="A29" s="24" t="s">
        <v>13</v>
      </c>
      <c r="B29" s="73" t="s">
        <v>12</v>
      </c>
      <c r="C29" s="109">
        <v>0</v>
      </c>
      <c r="D29" s="35">
        <v>0</v>
      </c>
      <c r="E29" s="48" t="s">
        <v>14</v>
      </c>
      <c r="F29" s="53" t="s">
        <v>14</v>
      </c>
      <c r="G29" s="48" t="s">
        <v>14</v>
      </c>
      <c r="H29" s="53" t="s">
        <v>14</v>
      </c>
      <c r="I29" s="48" t="s">
        <v>14</v>
      </c>
      <c r="J29" s="53" t="s">
        <v>14</v>
      </c>
      <c r="K29" s="48" t="s">
        <v>14</v>
      </c>
      <c r="L29" s="76"/>
    </row>
    <row r="30" spans="1:12" ht="18" customHeight="1" x14ac:dyDescent="0.15">
      <c r="A30" s="26" t="s">
        <v>23</v>
      </c>
      <c r="B30" s="58" t="s">
        <v>16</v>
      </c>
      <c r="C30" s="110">
        <v>145.72</v>
      </c>
      <c r="D30" s="111">
        <v>61.174640380235402</v>
      </c>
      <c r="E30" s="112">
        <v>101.59330827385899</v>
      </c>
      <c r="F30" s="110">
        <v>101.751874376515</v>
      </c>
      <c r="G30" s="112">
        <v>102.648815424809</v>
      </c>
      <c r="H30" s="110">
        <v>104.29683391592999</v>
      </c>
      <c r="I30" s="112">
        <v>105.22848342202801</v>
      </c>
      <c r="J30" s="110">
        <v>105.016203951324</v>
      </c>
      <c r="K30" s="112">
        <v>105.951538488365</v>
      </c>
      <c r="L30" s="96"/>
    </row>
    <row r="31" spans="1:12" ht="11.25" customHeight="1" x14ac:dyDescent="0.15">
      <c r="A31" s="26" t="s">
        <v>17</v>
      </c>
      <c r="B31" s="58" t="s">
        <v>24</v>
      </c>
      <c r="C31" s="110">
        <v>113.87</v>
      </c>
      <c r="D31" s="111">
        <v>104.865038757425</v>
      </c>
      <c r="E31" s="112">
        <v>106.68520956094299</v>
      </c>
      <c r="F31" s="110">
        <v>104.42938179244101</v>
      </c>
      <c r="G31" s="112">
        <v>103.060529892193</v>
      </c>
      <c r="H31" s="110">
        <v>103.35576002589001</v>
      </c>
      <c r="I31" s="112">
        <v>103.154559688948</v>
      </c>
      <c r="J31" s="110">
        <v>103.242113532666</v>
      </c>
      <c r="K31" s="112">
        <v>102.951930679078</v>
      </c>
      <c r="L31" s="96"/>
    </row>
    <row r="32" spans="1:12" ht="18" customHeight="1" x14ac:dyDescent="0.15">
      <c r="A32" s="74" t="s">
        <v>19</v>
      </c>
      <c r="B32" s="75" t="s">
        <v>25</v>
      </c>
      <c r="C32" s="113">
        <v>127.5</v>
      </c>
      <c r="D32" s="114">
        <v>58.315343062612001</v>
      </c>
      <c r="E32" s="115">
        <v>95.222797604117304</v>
      </c>
      <c r="F32" s="113">
        <v>97.438400141570298</v>
      </c>
      <c r="G32" s="115">
        <v>99.599572013505295</v>
      </c>
      <c r="H32" s="113">
        <v>100.910384001726</v>
      </c>
      <c r="I32" s="115">
        <v>102.0112673182</v>
      </c>
      <c r="J32" s="113">
        <v>101.71841877851701</v>
      </c>
      <c r="K32" s="115">
        <v>102.91406141468001</v>
      </c>
      <c r="L32" s="96"/>
    </row>
    <row r="33" spans="1:12" ht="45" customHeight="1" x14ac:dyDescent="0.15">
      <c r="A33" s="56" t="s">
        <v>31</v>
      </c>
      <c r="B33" s="57" t="s">
        <v>12</v>
      </c>
      <c r="C33" s="99">
        <v>9128</v>
      </c>
      <c r="D33" s="94">
        <f t="shared" ref="D33:F38" si="17">IF(ISERROR(D37*C33*D36/10000),0,(D37*C33*D36/10000))</f>
        <v>8707.9996571400006</v>
      </c>
      <c r="E33" s="95">
        <f t="shared" si="17"/>
        <v>9213.0636372541212</v>
      </c>
      <c r="F33" s="93">
        <f t="shared" si="17"/>
        <v>9729.5019194404013</v>
      </c>
      <c r="G33" s="95">
        <f t="shared" ref="G33:K38" si="18">IF(ISERROR(G37*E33*G36/10000),0,(G37*E33*G36/10000))</f>
        <v>9739.2217015777042</v>
      </c>
      <c r="H33" s="93">
        <f t="shared" si="18"/>
        <v>10119.761970931075</v>
      </c>
      <c r="I33" s="95">
        <f t="shared" si="18"/>
        <v>10139.971196154223</v>
      </c>
      <c r="J33" s="93">
        <f t="shared" si="18"/>
        <v>10536.493768894015</v>
      </c>
      <c r="K33" s="95">
        <f t="shared" si="18"/>
        <v>10568.040220171069</v>
      </c>
      <c r="L33" s="96"/>
    </row>
    <row r="34" spans="1:12" ht="29.25" customHeight="1" x14ac:dyDescent="0.15">
      <c r="A34" s="89" t="s">
        <v>13</v>
      </c>
      <c r="B34" s="90" t="s">
        <v>12</v>
      </c>
      <c r="C34" s="91">
        <v>9128</v>
      </c>
      <c r="D34" s="12">
        <v>8708</v>
      </c>
      <c r="E34" s="77" t="s">
        <v>14</v>
      </c>
      <c r="F34" s="78" t="s">
        <v>14</v>
      </c>
      <c r="G34" s="77" t="s">
        <v>14</v>
      </c>
      <c r="H34" s="78" t="s">
        <v>14</v>
      </c>
      <c r="I34" s="77" t="s">
        <v>14</v>
      </c>
      <c r="J34" s="78" t="s">
        <v>14</v>
      </c>
      <c r="K34" s="77" t="s">
        <v>14</v>
      </c>
      <c r="L34" s="96"/>
    </row>
    <row r="35" spans="1:12" ht="18" customHeight="1" x14ac:dyDescent="0.15">
      <c r="A35" s="26" t="s">
        <v>23</v>
      </c>
      <c r="B35" s="58" t="s">
        <v>16</v>
      </c>
      <c r="C35" s="97">
        <v>122.92</v>
      </c>
      <c r="D35" s="2">
        <f t="shared" si="2"/>
        <v>95.398769250000001</v>
      </c>
      <c r="E35" s="65">
        <f t="shared" si="2"/>
        <v>105.80000000000001</v>
      </c>
      <c r="F35" s="67">
        <f t="shared" si="2"/>
        <v>105.60549999999999</v>
      </c>
      <c r="G35" s="65">
        <f t="shared" si="3"/>
        <v>105.711</v>
      </c>
      <c r="H35" s="67">
        <f t="shared" si="3"/>
        <v>104.0111</v>
      </c>
      <c r="I35" s="65">
        <f t="shared" si="3"/>
        <v>104.1148</v>
      </c>
      <c r="J35" s="67">
        <f t="shared" si="3"/>
        <v>104.11799999999999</v>
      </c>
      <c r="K35" s="65">
        <f t="shared" si="3"/>
        <v>104.22160000000001</v>
      </c>
      <c r="L35" s="96"/>
    </row>
    <row r="36" spans="1:12" ht="11.25" customHeight="1" x14ac:dyDescent="0.15">
      <c r="A36" s="26" t="s">
        <v>17</v>
      </c>
      <c r="B36" s="58" t="s">
        <v>24</v>
      </c>
      <c r="C36" s="97">
        <v>104.4</v>
      </c>
      <c r="D36" s="116">
        <v>110.7</v>
      </c>
      <c r="E36" s="117">
        <v>105.8</v>
      </c>
      <c r="F36" s="97">
        <v>105.5</v>
      </c>
      <c r="G36" s="117">
        <v>105.5</v>
      </c>
      <c r="H36" s="97">
        <v>103.7</v>
      </c>
      <c r="I36" s="117">
        <v>103.7</v>
      </c>
      <c r="J36" s="97">
        <v>103.6</v>
      </c>
      <c r="K36" s="117">
        <v>103.6</v>
      </c>
      <c r="L36" s="96"/>
    </row>
    <row r="37" spans="1:12" ht="18" customHeight="1" x14ac:dyDescent="0.15">
      <c r="A37" s="74" t="s">
        <v>19</v>
      </c>
      <c r="B37" s="75" t="s">
        <v>25</v>
      </c>
      <c r="C37" s="118">
        <v>117.74</v>
      </c>
      <c r="D37" s="119">
        <v>86.177750000000003</v>
      </c>
      <c r="E37" s="120">
        <v>100</v>
      </c>
      <c r="F37" s="118">
        <v>100.1</v>
      </c>
      <c r="G37" s="120">
        <v>100.2</v>
      </c>
      <c r="H37" s="118">
        <v>100.3</v>
      </c>
      <c r="I37" s="120">
        <v>100.4</v>
      </c>
      <c r="J37" s="118">
        <v>100.5</v>
      </c>
      <c r="K37" s="120">
        <v>100.6</v>
      </c>
      <c r="L37" s="96"/>
    </row>
    <row r="38" spans="1:12" ht="54" customHeight="1" x14ac:dyDescent="0.15">
      <c r="A38" s="56" t="s">
        <v>32</v>
      </c>
      <c r="B38" s="57" t="s">
        <v>12</v>
      </c>
      <c r="C38" s="99">
        <v>6471</v>
      </c>
      <c r="D38" s="94">
        <f t="shared" si="17"/>
        <v>7130.9923027200002</v>
      </c>
      <c r="E38" s="95">
        <f t="shared" si="17"/>
        <v>7090.611632607387</v>
      </c>
      <c r="F38" s="93">
        <f t="shared" si="17"/>
        <v>7445.4102393574685</v>
      </c>
      <c r="G38" s="95">
        <f t="shared" si="18"/>
        <v>7590.7273613396137</v>
      </c>
      <c r="H38" s="93">
        <f t="shared" si="18"/>
        <v>7820.8748323180262</v>
      </c>
      <c r="I38" s="95">
        <f t="shared" si="18"/>
        <v>7981.4069171730416</v>
      </c>
      <c r="J38" s="93">
        <f t="shared" si="18"/>
        <v>8241.2765738794842</v>
      </c>
      <c r="K38" s="95">
        <f t="shared" si="18"/>
        <v>8550.5841905167126</v>
      </c>
      <c r="L38" s="96"/>
    </row>
    <row r="39" spans="1:12" ht="29.25" customHeight="1" x14ac:dyDescent="0.15">
      <c r="A39" s="89" t="s">
        <v>13</v>
      </c>
      <c r="B39" s="90" t="s">
        <v>12</v>
      </c>
      <c r="C39" s="91">
        <v>6471</v>
      </c>
      <c r="D39" s="12">
        <v>7131</v>
      </c>
      <c r="E39" s="77" t="s">
        <v>14</v>
      </c>
      <c r="F39" s="78" t="s">
        <v>14</v>
      </c>
      <c r="G39" s="77" t="s">
        <v>14</v>
      </c>
      <c r="H39" s="78" t="s">
        <v>14</v>
      </c>
      <c r="I39" s="77" t="s">
        <v>14</v>
      </c>
      <c r="J39" s="78" t="s">
        <v>14</v>
      </c>
      <c r="K39" s="77" t="s">
        <v>14</v>
      </c>
      <c r="L39" s="96"/>
    </row>
    <row r="40" spans="1:12" ht="18" customHeight="1" x14ac:dyDescent="0.15">
      <c r="A40" s="26" t="s">
        <v>23</v>
      </c>
      <c r="B40" s="58" t="s">
        <v>16</v>
      </c>
      <c r="C40" s="97">
        <v>94.19</v>
      </c>
      <c r="D40" s="2">
        <f t="shared" si="2"/>
        <v>110.19923200000001</v>
      </c>
      <c r="E40" s="65">
        <f t="shared" si="2"/>
        <v>99.433729999999983</v>
      </c>
      <c r="F40" s="67">
        <f t="shared" si="2"/>
        <v>105.00377999999999</v>
      </c>
      <c r="G40" s="65">
        <f t="shared" si="3"/>
        <v>107.05320999999999</v>
      </c>
      <c r="H40" s="67">
        <f t="shared" si="3"/>
        <v>105.0429</v>
      </c>
      <c r="I40" s="65">
        <f t="shared" si="3"/>
        <v>105.14680000000001</v>
      </c>
      <c r="J40" s="67">
        <f t="shared" si="3"/>
        <v>105.37538000000002</v>
      </c>
      <c r="K40" s="65">
        <f t="shared" si="3"/>
        <v>107.13129000000001</v>
      </c>
      <c r="L40" s="96"/>
    </row>
    <row r="41" spans="1:12" ht="11.25" customHeight="1" x14ac:dyDescent="0.15">
      <c r="A41" s="26" t="s">
        <v>17</v>
      </c>
      <c r="B41" s="58" t="s">
        <v>24</v>
      </c>
      <c r="C41" s="97">
        <v>108.1</v>
      </c>
      <c r="D41" s="116">
        <v>114.4</v>
      </c>
      <c r="E41" s="117">
        <v>106.7</v>
      </c>
      <c r="F41" s="97">
        <v>107.3</v>
      </c>
      <c r="G41" s="117">
        <v>107.3</v>
      </c>
      <c r="H41" s="97">
        <v>103.9</v>
      </c>
      <c r="I41" s="117">
        <v>103.9</v>
      </c>
      <c r="J41" s="97">
        <v>103.9</v>
      </c>
      <c r="K41" s="117">
        <v>103.9</v>
      </c>
      <c r="L41" s="96"/>
    </row>
    <row r="42" spans="1:12" ht="18" customHeight="1" x14ac:dyDescent="0.15">
      <c r="A42" s="74" t="s">
        <v>19</v>
      </c>
      <c r="B42" s="75" t="s">
        <v>25</v>
      </c>
      <c r="C42" s="118">
        <v>87.13</v>
      </c>
      <c r="D42" s="119">
        <v>96.328000000000003</v>
      </c>
      <c r="E42" s="120">
        <v>93.19</v>
      </c>
      <c r="F42" s="118">
        <v>97.86</v>
      </c>
      <c r="G42" s="120">
        <v>99.77</v>
      </c>
      <c r="H42" s="118">
        <v>101.1</v>
      </c>
      <c r="I42" s="120">
        <v>101.2</v>
      </c>
      <c r="J42" s="118">
        <v>101.42</v>
      </c>
      <c r="K42" s="120">
        <v>103.11</v>
      </c>
      <c r="L42" s="96"/>
    </row>
    <row r="43" spans="1:12" ht="18.75" customHeight="1" x14ac:dyDescent="0.15">
      <c r="A43" s="125" t="s">
        <v>33</v>
      </c>
      <c r="B43" s="126"/>
      <c r="C43" s="126"/>
      <c r="D43" s="126"/>
      <c r="E43" s="126"/>
      <c r="F43" s="126"/>
      <c r="G43" s="126"/>
      <c r="H43" s="126"/>
      <c r="I43" s="126"/>
      <c r="J43" s="126"/>
      <c r="K43" s="127"/>
      <c r="L43" s="88"/>
    </row>
    <row r="44" spans="1:12" ht="19.5" customHeight="1" x14ac:dyDescent="0.2">
      <c r="A44" s="19" t="s">
        <v>34</v>
      </c>
      <c r="B44" s="60" t="s">
        <v>25</v>
      </c>
      <c r="C44" s="79">
        <f t="shared" ref="C44:K44" si="19">C19</f>
        <v>0</v>
      </c>
      <c r="D44" s="79">
        <f t="shared" si="19"/>
        <v>0</v>
      </c>
      <c r="E44" s="80">
        <f t="shared" si="19"/>
        <v>0</v>
      </c>
      <c r="F44" s="81">
        <f t="shared" si="19"/>
        <v>0</v>
      </c>
      <c r="G44" s="80">
        <f t="shared" si="19"/>
        <v>0</v>
      </c>
      <c r="H44" s="81">
        <f t="shared" si="19"/>
        <v>0</v>
      </c>
      <c r="I44" s="80">
        <f t="shared" si="19"/>
        <v>0</v>
      </c>
      <c r="J44" s="81">
        <f t="shared" si="19"/>
        <v>0</v>
      </c>
      <c r="K44" s="80">
        <f t="shared" si="19"/>
        <v>0</v>
      </c>
      <c r="L44" s="70"/>
    </row>
    <row r="45" spans="1:12" ht="11.25" customHeight="1" x14ac:dyDescent="0.2">
      <c r="A45" s="25" t="s">
        <v>35</v>
      </c>
      <c r="B45" s="64" t="s">
        <v>36</v>
      </c>
      <c r="C45" s="97"/>
      <c r="D45" s="116"/>
      <c r="E45" s="117"/>
      <c r="F45" s="97"/>
      <c r="G45" s="117"/>
      <c r="H45" s="97"/>
      <c r="I45" s="117"/>
      <c r="J45" s="97"/>
      <c r="K45" s="117"/>
      <c r="L45" s="70"/>
    </row>
    <row r="46" spans="1:12" ht="11.25" customHeight="1" x14ac:dyDescent="0.2">
      <c r="A46" s="25" t="s">
        <v>37</v>
      </c>
      <c r="B46" s="64" t="s">
        <v>38</v>
      </c>
      <c r="C46" s="97"/>
      <c r="D46" s="116"/>
      <c r="E46" s="117"/>
      <c r="F46" s="97"/>
      <c r="G46" s="117"/>
      <c r="H46" s="97"/>
      <c r="I46" s="117"/>
      <c r="J46" s="97"/>
      <c r="K46" s="117"/>
      <c r="L46" s="70"/>
    </row>
    <row r="47" spans="1:12" ht="11.25" customHeight="1" x14ac:dyDescent="0.2">
      <c r="A47" s="121"/>
      <c r="B47" s="122"/>
      <c r="C47" s="97"/>
      <c r="D47" s="116"/>
      <c r="E47" s="117"/>
      <c r="F47" s="97"/>
      <c r="G47" s="117"/>
      <c r="H47" s="97"/>
      <c r="I47" s="117"/>
      <c r="J47" s="97"/>
      <c r="K47" s="117"/>
      <c r="L47" s="70"/>
    </row>
    <row r="48" spans="1:12" ht="11.25" customHeight="1" x14ac:dyDescent="0.2">
      <c r="A48" s="121"/>
      <c r="B48" s="122"/>
      <c r="C48" s="97"/>
      <c r="D48" s="116"/>
      <c r="E48" s="117"/>
      <c r="F48" s="97"/>
      <c r="G48" s="117"/>
      <c r="H48" s="97"/>
      <c r="I48" s="117"/>
      <c r="J48" s="97"/>
      <c r="K48" s="117"/>
      <c r="L48" s="70"/>
    </row>
    <row r="49" spans="1:12" ht="11.25" customHeight="1" x14ac:dyDescent="0.2">
      <c r="A49" s="123"/>
      <c r="B49" s="124"/>
      <c r="C49" s="118"/>
      <c r="D49" s="119"/>
      <c r="E49" s="120"/>
      <c r="F49" s="118"/>
      <c r="G49" s="120"/>
      <c r="H49" s="118"/>
      <c r="I49" s="120"/>
      <c r="J49" s="118"/>
      <c r="K49" s="120"/>
      <c r="L49" s="70"/>
    </row>
    <row r="50" spans="1:12" ht="19.5" customHeight="1" x14ac:dyDescent="0.2">
      <c r="A50" s="19" t="s">
        <v>39</v>
      </c>
      <c r="B50" s="60" t="s">
        <v>25</v>
      </c>
      <c r="C50" s="79">
        <f t="shared" ref="C50:K50" si="20">C23</f>
        <v>175.28</v>
      </c>
      <c r="D50" s="79">
        <f t="shared" si="20"/>
        <v>80.002674806549663</v>
      </c>
      <c r="E50" s="80">
        <f t="shared" si="20"/>
        <v>114.99984264842281</v>
      </c>
      <c r="F50" s="81">
        <f t="shared" si="20"/>
        <v>100.99995681917196</v>
      </c>
      <c r="G50" s="80">
        <f t="shared" si="20"/>
        <v>101.99992824300004</v>
      </c>
      <c r="H50" s="81">
        <f t="shared" si="20"/>
        <v>101.50004542336038</v>
      </c>
      <c r="I50" s="80">
        <f t="shared" si="20"/>
        <v>102.49995329426613</v>
      </c>
      <c r="J50" s="81">
        <f t="shared" si="20"/>
        <v>102.00006836536163</v>
      </c>
      <c r="K50" s="80">
        <f t="shared" si="20"/>
        <v>103.00000070355458</v>
      </c>
      <c r="L50" s="70"/>
    </row>
    <row r="51" spans="1:12" ht="11.25" customHeight="1" x14ac:dyDescent="0.2">
      <c r="A51" s="25" t="s">
        <v>40</v>
      </c>
      <c r="B51" s="64" t="s">
        <v>36</v>
      </c>
      <c r="C51" s="97">
        <v>0</v>
      </c>
      <c r="D51" s="116">
        <v>0</v>
      </c>
      <c r="E51" s="117">
        <v>0</v>
      </c>
      <c r="F51" s="97">
        <v>0</v>
      </c>
      <c r="G51" s="117">
        <v>0</v>
      </c>
      <c r="H51" s="97">
        <v>0</v>
      </c>
      <c r="I51" s="117">
        <v>0</v>
      </c>
      <c r="J51" s="97">
        <v>0</v>
      </c>
      <c r="K51" s="117">
        <v>0</v>
      </c>
      <c r="L51" s="70"/>
    </row>
    <row r="52" spans="1:12" ht="11.25" customHeight="1" x14ac:dyDescent="0.2">
      <c r="A52" s="25" t="s">
        <v>41</v>
      </c>
      <c r="B52" s="64" t="s">
        <v>42</v>
      </c>
      <c r="C52" s="97">
        <v>209300</v>
      </c>
      <c r="D52" s="116">
        <v>176600</v>
      </c>
      <c r="E52" s="117">
        <v>200000</v>
      </c>
      <c r="F52" s="97">
        <v>210000</v>
      </c>
      <c r="G52" s="117">
        <v>215000</v>
      </c>
      <c r="H52" s="97">
        <v>212000</v>
      </c>
      <c r="I52" s="117">
        <v>217000</v>
      </c>
      <c r="J52" s="97">
        <v>215000</v>
      </c>
      <c r="K52" s="117">
        <v>222000</v>
      </c>
      <c r="L52" s="70"/>
    </row>
    <row r="53" spans="1:12" ht="11.25" customHeight="1" x14ac:dyDescent="0.2">
      <c r="A53" s="25" t="s">
        <v>43</v>
      </c>
      <c r="B53" s="64" t="s">
        <v>42</v>
      </c>
      <c r="C53" s="97">
        <v>165200</v>
      </c>
      <c r="D53" s="116">
        <v>205300</v>
      </c>
      <c r="E53" s="117">
        <v>197300</v>
      </c>
      <c r="F53" s="97">
        <v>190000</v>
      </c>
      <c r="G53" s="117">
        <v>195000</v>
      </c>
      <c r="H53" s="97">
        <v>192000</v>
      </c>
      <c r="I53" s="117">
        <v>205000</v>
      </c>
      <c r="J53" s="97">
        <v>198000</v>
      </c>
      <c r="K53" s="117">
        <v>215000</v>
      </c>
      <c r="L53" s="70"/>
    </row>
    <row r="54" spans="1:12" ht="11.25" customHeight="1" x14ac:dyDescent="0.2">
      <c r="A54" s="25" t="s">
        <v>44</v>
      </c>
      <c r="B54" s="64" t="s">
        <v>42</v>
      </c>
      <c r="C54" s="97">
        <v>40900</v>
      </c>
      <c r="D54" s="116">
        <v>40400</v>
      </c>
      <c r="E54" s="117">
        <v>38200</v>
      </c>
      <c r="F54" s="97">
        <v>40000</v>
      </c>
      <c r="G54" s="117">
        <v>40000</v>
      </c>
      <c r="H54" s="97">
        <v>40000</v>
      </c>
      <c r="I54" s="117">
        <v>40000</v>
      </c>
      <c r="J54" s="97">
        <v>40000</v>
      </c>
      <c r="K54" s="117">
        <v>40000</v>
      </c>
      <c r="L54" s="70"/>
    </row>
    <row r="55" spans="1:12" ht="11.25" customHeight="1" x14ac:dyDescent="0.2">
      <c r="A55" s="25" t="s">
        <v>45</v>
      </c>
      <c r="B55" s="64" t="s">
        <v>36</v>
      </c>
      <c r="C55" s="97">
        <v>0</v>
      </c>
      <c r="D55" s="116">
        <v>0</v>
      </c>
      <c r="E55" s="117">
        <v>0</v>
      </c>
      <c r="F55" s="97">
        <v>0</v>
      </c>
      <c r="G55" s="117">
        <v>0</v>
      </c>
      <c r="H55" s="97">
        <v>0</v>
      </c>
      <c r="I55" s="117">
        <v>0</v>
      </c>
      <c r="J55" s="97">
        <v>0</v>
      </c>
      <c r="K55" s="117">
        <v>0</v>
      </c>
      <c r="L55" s="70"/>
    </row>
    <row r="56" spans="1:12" ht="11.25" customHeight="1" x14ac:dyDescent="0.2">
      <c r="A56" s="121" t="s">
        <v>46</v>
      </c>
      <c r="B56" s="64" t="s">
        <v>47</v>
      </c>
      <c r="C56" s="97">
        <v>26000</v>
      </c>
      <c r="D56" s="116">
        <v>0</v>
      </c>
      <c r="E56" s="117">
        <v>28800</v>
      </c>
      <c r="F56" s="97">
        <v>25000</v>
      </c>
      <c r="G56" s="117">
        <v>25000</v>
      </c>
      <c r="H56" s="97">
        <v>25000</v>
      </c>
      <c r="I56" s="117">
        <v>25000</v>
      </c>
      <c r="J56" s="97">
        <v>25000</v>
      </c>
      <c r="K56" s="117">
        <v>25000</v>
      </c>
      <c r="L56" s="70"/>
    </row>
    <row r="57" spans="1:12" ht="11.25" customHeight="1" x14ac:dyDescent="0.2">
      <c r="A57" s="121" t="s">
        <v>48</v>
      </c>
      <c r="B57" s="64" t="s">
        <v>47</v>
      </c>
      <c r="C57" s="97">
        <v>22500</v>
      </c>
      <c r="D57" s="116">
        <v>20300</v>
      </c>
      <c r="E57" s="117">
        <v>20000</v>
      </c>
      <c r="F57" s="97">
        <v>20000</v>
      </c>
      <c r="G57" s="117">
        <v>20000</v>
      </c>
      <c r="H57" s="97">
        <v>20000</v>
      </c>
      <c r="I57" s="117">
        <v>20000</v>
      </c>
      <c r="J57" s="97">
        <v>20000</v>
      </c>
      <c r="K57" s="117">
        <v>20000</v>
      </c>
      <c r="L57" s="70"/>
    </row>
    <row r="58" spans="1:12" ht="11.25" customHeight="1" x14ac:dyDescent="0.2">
      <c r="A58" s="123"/>
      <c r="B58" s="124"/>
      <c r="C58" s="118"/>
      <c r="D58" s="119"/>
      <c r="E58" s="120"/>
      <c r="F58" s="118"/>
      <c r="G58" s="120"/>
      <c r="H58" s="118"/>
      <c r="I58" s="120"/>
      <c r="J58" s="118"/>
      <c r="K58" s="120"/>
      <c r="L58" s="70"/>
    </row>
    <row r="59" spans="1:12" ht="29.25" customHeight="1" x14ac:dyDescent="0.2">
      <c r="A59" s="19" t="s">
        <v>49</v>
      </c>
      <c r="B59" s="60" t="s">
        <v>25</v>
      </c>
      <c r="C59" s="79">
        <f t="shared" ref="C59:K64" si="21">C37</f>
        <v>117.74</v>
      </c>
      <c r="D59" s="79">
        <f t="shared" si="21"/>
        <v>86.177750000000003</v>
      </c>
      <c r="E59" s="80">
        <f t="shared" si="21"/>
        <v>100</v>
      </c>
      <c r="F59" s="81">
        <f t="shared" si="21"/>
        <v>100.1</v>
      </c>
      <c r="G59" s="80">
        <f t="shared" si="21"/>
        <v>100.2</v>
      </c>
      <c r="H59" s="81">
        <f t="shared" si="21"/>
        <v>100.3</v>
      </c>
      <c r="I59" s="80">
        <f t="shared" si="21"/>
        <v>100.4</v>
      </c>
      <c r="J59" s="81">
        <f t="shared" si="21"/>
        <v>100.5</v>
      </c>
      <c r="K59" s="80">
        <f t="shared" si="21"/>
        <v>100.6</v>
      </c>
      <c r="L59" s="70"/>
    </row>
    <row r="60" spans="1:12" ht="11.25" customHeight="1" x14ac:dyDescent="0.2">
      <c r="A60" s="25" t="s">
        <v>50</v>
      </c>
      <c r="B60" s="64" t="s">
        <v>51</v>
      </c>
      <c r="C60" s="97">
        <v>2.75</v>
      </c>
      <c r="D60" s="116">
        <v>2.6</v>
      </c>
      <c r="E60" s="117">
        <v>2.6</v>
      </c>
      <c r="F60" s="97">
        <v>2.6</v>
      </c>
      <c r="G60" s="117">
        <v>2.6</v>
      </c>
      <c r="H60" s="97">
        <v>2.6</v>
      </c>
      <c r="I60" s="117">
        <v>2.61</v>
      </c>
      <c r="J60" s="97">
        <v>2.61</v>
      </c>
      <c r="K60" s="117">
        <v>2.63</v>
      </c>
      <c r="L60" s="70"/>
    </row>
    <row r="61" spans="1:12" ht="11.25" customHeight="1" x14ac:dyDescent="0.2">
      <c r="A61" s="121"/>
      <c r="B61" s="122"/>
      <c r="C61" s="97"/>
      <c r="D61" s="116"/>
      <c r="E61" s="117"/>
      <c r="F61" s="97"/>
      <c r="G61" s="117"/>
      <c r="H61" s="97"/>
      <c r="I61" s="117"/>
      <c r="J61" s="97"/>
      <c r="K61" s="117"/>
      <c r="L61" s="70"/>
    </row>
    <row r="62" spans="1:12" ht="11.25" customHeight="1" x14ac:dyDescent="0.2">
      <c r="A62" s="121"/>
      <c r="B62" s="122"/>
      <c r="C62" s="97"/>
      <c r="D62" s="116"/>
      <c r="E62" s="117"/>
      <c r="F62" s="97"/>
      <c r="G62" s="117"/>
      <c r="H62" s="97"/>
      <c r="I62" s="117"/>
      <c r="J62" s="97"/>
      <c r="K62" s="117"/>
      <c r="L62" s="70"/>
    </row>
    <row r="63" spans="1:12" ht="11.25" customHeight="1" x14ac:dyDescent="0.2">
      <c r="A63" s="123"/>
      <c r="B63" s="124"/>
      <c r="C63" s="118"/>
      <c r="D63" s="119"/>
      <c r="E63" s="120"/>
      <c r="F63" s="118"/>
      <c r="G63" s="120"/>
      <c r="H63" s="118"/>
      <c r="I63" s="120"/>
      <c r="J63" s="118"/>
      <c r="K63" s="120"/>
      <c r="L63" s="70"/>
    </row>
    <row r="64" spans="1:12" ht="39" customHeight="1" x14ac:dyDescent="0.2">
      <c r="A64" s="19" t="s">
        <v>52</v>
      </c>
      <c r="B64" s="60" t="s">
        <v>25</v>
      </c>
      <c r="C64" s="79">
        <f t="shared" si="21"/>
        <v>87.13</v>
      </c>
      <c r="D64" s="79">
        <f t="shared" si="21"/>
        <v>96.328000000000003</v>
      </c>
      <c r="E64" s="80">
        <f t="shared" si="21"/>
        <v>93.19</v>
      </c>
      <c r="F64" s="81">
        <f t="shared" si="21"/>
        <v>97.86</v>
      </c>
      <c r="G64" s="80">
        <f t="shared" si="21"/>
        <v>99.77</v>
      </c>
      <c r="H64" s="81">
        <f t="shared" si="21"/>
        <v>101.1</v>
      </c>
      <c r="I64" s="80">
        <f t="shared" si="21"/>
        <v>101.2</v>
      </c>
      <c r="J64" s="81">
        <f t="shared" si="21"/>
        <v>101.42</v>
      </c>
      <c r="K64" s="80">
        <f t="shared" si="21"/>
        <v>103.11</v>
      </c>
      <c r="L64" s="70"/>
    </row>
    <row r="65" spans="1:12" ht="11.25" customHeight="1" x14ac:dyDescent="0.2">
      <c r="A65" s="25" t="s">
        <v>53</v>
      </c>
      <c r="B65" s="64" t="s">
        <v>54</v>
      </c>
      <c r="C65" s="97">
        <v>148</v>
      </c>
      <c r="D65" s="116">
        <v>145</v>
      </c>
      <c r="E65" s="117">
        <v>145</v>
      </c>
      <c r="F65" s="97">
        <v>145</v>
      </c>
      <c r="G65" s="117">
        <v>145</v>
      </c>
      <c r="H65" s="97">
        <v>145</v>
      </c>
      <c r="I65" s="117">
        <v>145</v>
      </c>
      <c r="J65" s="97">
        <v>145</v>
      </c>
      <c r="K65" s="117">
        <v>145</v>
      </c>
      <c r="L65" s="70"/>
    </row>
    <row r="66" spans="1:12" ht="11.25" customHeight="1" x14ac:dyDescent="0.2">
      <c r="A66" s="25" t="s">
        <v>55</v>
      </c>
      <c r="B66" s="64" t="s">
        <v>54</v>
      </c>
      <c r="C66" s="97">
        <v>3.8</v>
      </c>
      <c r="D66" s="116">
        <v>4.2</v>
      </c>
      <c r="E66" s="117">
        <v>4.2</v>
      </c>
      <c r="F66" s="97">
        <v>4.2</v>
      </c>
      <c r="G66" s="117">
        <v>4.2</v>
      </c>
      <c r="H66" s="97">
        <v>4.2</v>
      </c>
      <c r="I66" s="117">
        <v>4.2</v>
      </c>
      <c r="J66" s="97">
        <v>4.2</v>
      </c>
      <c r="K66" s="117">
        <v>4.2</v>
      </c>
      <c r="L66" s="70"/>
    </row>
    <row r="67" spans="1:12" ht="11.25" customHeight="1" x14ac:dyDescent="0.2">
      <c r="A67" s="121" t="s">
        <v>56</v>
      </c>
      <c r="B67" s="64" t="s">
        <v>54</v>
      </c>
      <c r="C67" s="97">
        <v>0</v>
      </c>
      <c r="D67" s="116">
        <v>0</v>
      </c>
      <c r="E67" s="117">
        <v>0</v>
      </c>
      <c r="F67" s="97">
        <v>0</v>
      </c>
      <c r="G67" s="117">
        <v>0</v>
      </c>
      <c r="H67" s="97">
        <v>0</v>
      </c>
      <c r="I67" s="117">
        <v>0</v>
      </c>
      <c r="J67" s="97">
        <v>0</v>
      </c>
      <c r="K67" s="117">
        <v>0</v>
      </c>
      <c r="L67" s="70"/>
    </row>
    <row r="68" spans="1:12" ht="11.25" customHeight="1" x14ac:dyDescent="0.2">
      <c r="A68" s="121"/>
      <c r="B68" s="122"/>
      <c r="C68" s="97"/>
      <c r="D68" s="116"/>
      <c r="E68" s="117"/>
      <c r="F68" s="97"/>
      <c r="G68" s="117"/>
      <c r="H68" s="97"/>
      <c r="I68" s="117"/>
      <c r="J68" s="97"/>
      <c r="K68" s="117"/>
      <c r="L68" s="70"/>
    </row>
    <row r="69" spans="1:12" ht="11.25" customHeight="1" x14ac:dyDescent="0.2">
      <c r="A69" s="123"/>
      <c r="B69" s="124"/>
      <c r="C69" s="118"/>
      <c r="D69" s="119"/>
      <c r="E69" s="120"/>
      <c r="F69" s="118"/>
      <c r="G69" s="120"/>
      <c r="H69" s="118"/>
      <c r="I69" s="120"/>
      <c r="J69" s="118"/>
      <c r="K69" s="120"/>
      <c r="L69" s="82"/>
    </row>
    <row r="70" spans="1:12" ht="11.25" customHeight="1" x14ac:dyDescent="0.2">
      <c r="A70" s="6"/>
      <c r="B70" s="7"/>
      <c r="C70" s="8"/>
      <c r="D70" s="8"/>
      <c r="E70" s="8"/>
      <c r="F70" s="8"/>
      <c r="G70" s="8"/>
      <c r="H70" s="8"/>
      <c r="I70" s="8"/>
      <c r="J70" s="8"/>
      <c r="K70" s="8"/>
      <c r="L70" s="8"/>
    </row>
  </sheetData>
  <sheetProtection sheet="1"/>
  <mergeCells count="11">
    <mergeCell ref="A43:K43"/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28">
    <cfRule type="cellIs" dxfId="32" priority="46" stopIfTrue="1" operator="lessThan">
      <formula>$F$11</formula>
    </cfRule>
  </conditionalFormatting>
  <conditionalFormatting sqref="G35">
    <cfRule type="cellIs" dxfId="31" priority="55" stopIfTrue="1" operator="lessThan">
      <formula>$F$128</formula>
    </cfRule>
  </conditionalFormatting>
  <conditionalFormatting sqref="I28">
    <cfRule type="cellIs" dxfId="30" priority="47" stopIfTrue="1" operator="lessThan">
      <formula>$H$11</formula>
    </cfRule>
  </conditionalFormatting>
  <conditionalFormatting sqref="I35">
    <cfRule type="cellIs" dxfId="29" priority="56" stopIfTrue="1" operator="lessThan">
      <formula>$H$128</formula>
    </cfRule>
  </conditionalFormatting>
  <conditionalFormatting sqref="K28">
    <cfRule type="cellIs" dxfId="28" priority="48" stopIfTrue="1" operator="lessThan">
      <formula>$J$11</formula>
    </cfRule>
  </conditionalFormatting>
  <conditionalFormatting sqref="K35">
    <cfRule type="cellIs" dxfId="27" priority="57" stopIfTrue="1" operator="lessThan">
      <formula>$J$128</formula>
    </cfRule>
  </conditionalFormatting>
  <conditionalFormatting sqref="G17">
    <cfRule type="cellIs" dxfId="26" priority="27" operator="lessThan">
      <formula>$F$10</formula>
    </cfRule>
  </conditionalFormatting>
  <conditionalFormatting sqref="I17">
    <cfRule type="cellIs" dxfId="25" priority="26" operator="lessThan">
      <formula>$H$10</formula>
    </cfRule>
  </conditionalFormatting>
  <conditionalFormatting sqref="K17">
    <cfRule type="cellIs" dxfId="24" priority="25" operator="lessThan">
      <formula>$J$10</formula>
    </cfRule>
  </conditionalFormatting>
  <conditionalFormatting sqref="G21">
    <cfRule type="cellIs" dxfId="23" priority="24" operator="lessThan">
      <formula>$F$10</formula>
    </cfRule>
  </conditionalFormatting>
  <conditionalFormatting sqref="I21">
    <cfRule type="cellIs" dxfId="22" priority="23" operator="lessThan">
      <formula>$H$10</formula>
    </cfRule>
  </conditionalFormatting>
  <conditionalFormatting sqref="K21">
    <cfRule type="cellIs" dxfId="21" priority="22" operator="lessThan">
      <formula>$J$10</formula>
    </cfRule>
  </conditionalFormatting>
  <conditionalFormatting sqref="G25">
    <cfRule type="cellIs" dxfId="20" priority="21" operator="lessThan">
      <formula>$F$10</formula>
    </cfRule>
  </conditionalFormatting>
  <conditionalFormatting sqref="I25">
    <cfRule type="cellIs" dxfId="19" priority="20" operator="lessThan">
      <formula>$H$10</formula>
    </cfRule>
  </conditionalFormatting>
  <conditionalFormatting sqref="K25">
    <cfRule type="cellIs" dxfId="18" priority="19" operator="lessThan">
      <formula>$J$10</formula>
    </cfRule>
  </conditionalFormatting>
  <conditionalFormatting sqref="G30:G32">
    <cfRule type="cellIs" dxfId="17" priority="16" stopIfTrue="1" operator="lessThan">
      <formula>$F$11</formula>
    </cfRule>
  </conditionalFormatting>
  <conditionalFormatting sqref="I30:I32">
    <cfRule type="cellIs" dxfId="16" priority="17" stopIfTrue="1" operator="lessThan">
      <formula>$H$11</formula>
    </cfRule>
  </conditionalFormatting>
  <conditionalFormatting sqref="K30:K32">
    <cfRule type="cellIs" dxfId="15" priority="18" stopIfTrue="1" operator="lessThan">
      <formula>$J$11</formula>
    </cfRule>
  </conditionalFormatting>
  <conditionalFormatting sqref="G40">
    <cfRule type="cellIs" dxfId="14" priority="13" stopIfTrue="1" operator="lessThan">
      <formula>$F$128</formula>
    </cfRule>
  </conditionalFormatting>
  <conditionalFormatting sqref="I40">
    <cfRule type="cellIs" dxfId="13" priority="14" stopIfTrue="1" operator="lessThan">
      <formula>$H$128</formula>
    </cfRule>
  </conditionalFormatting>
  <conditionalFormatting sqref="K40">
    <cfRule type="cellIs" dxfId="12" priority="15" stopIfTrue="1" operator="lessThan">
      <formula>$J$128</formula>
    </cfRule>
  </conditionalFormatting>
  <conditionalFormatting sqref="G44">
    <cfRule type="cellIs" dxfId="11" priority="12" operator="lessThan">
      <formula>#REF!</formula>
    </cfRule>
  </conditionalFormatting>
  <conditionalFormatting sqref="I44">
    <cfRule type="cellIs" dxfId="10" priority="11" operator="lessThan">
      <formula>$H$14</formula>
    </cfRule>
  </conditionalFormatting>
  <conditionalFormatting sqref="K44">
    <cfRule type="cellIs" dxfId="9" priority="10" operator="lessThan">
      <formula>$J$14</formula>
    </cfRule>
  </conditionalFormatting>
  <conditionalFormatting sqref="G50">
    <cfRule type="cellIs" dxfId="8" priority="9" operator="lessThan">
      <formula>#REF!</formula>
    </cfRule>
  </conditionalFormatting>
  <conditionalFormatting sqref="I50">
    <cfRule type="cellIs" dxfId="7" priority="8" operator="lessThan">
      <formula>$H$14</formula>
    </cfRule>
  </conditionalFormatting>
  <conditionalFormatting sqref="K50">
    <cfRule type="cellIs" dxfId="6" priority="7" operator="lessThan">
      <formula>$J$14</formula>
    </cfRule>
  </conditionalFormatting>
  <conditionalFormatting sqref="G59">
    <cfRule type="cellIs" dxfId="5" priority="6" operator="lessThan">
      <formula>#REF!</formula>
    </cfRule>
  </conditionalFormatting>
  <conditionalFormatting sqref="I59">
    <cfRule type="cellIs" dxfId="4" priority="5" operator="lessThan">
      <formula>$H$14</formula>
    </cfRule>
  </conditionalFormatting>
  <conditionalFormatting sqref="K59">
    <cfRule type="cellIs" dxfId="3" priority="4" operator="lessThan">
      <formula>$J$14</formula>
    </cfRule>
  </conditionalFormatting>
  <conditionalFormatting sqref="G64">
    <cfRule type="cellIs" dxfId="2" priority="3" operator="lessThan">
      <formula>#REF!</formula>
    </cfRule>
  </conditionalFormatting>
  <conditionalFormatting sqref="I64">
    <cfRule type="cellIs" dxfId="1" priority="2" operator="lessThan">
      <formula>$H$14</formula>
    </cfRule>
  </conditionalFormatting>
  <conditionalFormatting sqref="K64">
    <cfRule type="cellIs" dxfId="0" priority="1" operator="lessThan">
      <formula>$J$14</formula>
    </cfRule>
  </conditionalFormatting>
  <pageMargins left="0.70866141732283472" right="0.70866141732283472" top="0.74803149606299213" bottom="0.74803149606299213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Evaluation Version</vt:lpstr>
      <vt:lpstr>_1_ 03 - Промышленность_2024 (з</vt:lpstr>
      <vt:lpstr>'_1_ 03 - Промышленность_2024 (з'!Область_печати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econ3b</cp:lastModifiedBy>
  <cp:lastPrinted>2024-07-02T06:44:17Z</cp:lastPrinted>
  <dcterms:created xsi:type="dcterms:W3CDTF">2024-05-03T10:53:24Z</dcterms:created>
  <dcterms:modified xsi:type="dcterms:W3CDTF">2024-07-02T06:44:45Z</dcterms:modified>
</cp:coreProperties>
</file>