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0" windowHeight="8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<sst xmlns="http://schemas.openxmlformats.org/spreadsheetml/2006/main" count="128" uniqueCount="113">
  <si>
    <t xml:space="preserve">             С  В  Е  Д  Е  Н  И  Я</t>
  </si>
  <si>
    <t>План</t>
  </si>
  <si>
    <t>% исп-я</t>
  </si>
  <si>
    <t xml:space="preserve">          II. Р А С Х О Д Ы</t>
  </si>
  <si>
    <t>9 месяцев</t>
  </si>
  <si>
    <t>план</t>
  </si>
  <si>
    <t>к плану</t>
  </si>
  <si>
    <t>года</t>
  </si>
  <si>
    <t>0100</t>
  </si>
  <si>
    <t>ОБЩЕГОСУДАРСТВЕННЫЕ ВОПРОСЫ</t>
  </si>
  <si>
    <t>0102,0103,0104</t>
  </si>
  <si>
    <t>в том числе Функционирование законодательных, исполнительных органов власти и  высшего должностного лица</t>
  </si>
  <si>
    <t>0300</t>
  </si>
  <si>
    <t>НАЦИОНАЛЬНАЯ БЕЗОПАСНОСТЬ И ПРАВООХРАНИТЕЛЬНАЯ ДЕЯТЕЛЬНОСТЬ, в том числе</t>
  </si>
  <si>
    <t>НАЛОГИ НА СОВОКУПНЫЙ ДОХОД,           в том числе</t>
  </si>
  <si>
    <t>0302</t>
  </si>
  <si>
    <t>0400</t>
  </si>
  <si>
    <t>0402</t>
  </si>
  <si>
    <t>0405</t>
  </si>
  <si>
    <t>Сельское хозяйство и  рыболовство</t>
  </si>
  <si>
    <t>0408</t>
  </si>
  <si>
    <t>Транспорт</t>
  </si>
  <si>
    <t>0500</t>
  </si>
  <si>
    <t>0600</t>
  </si>
  <si>
    <t>СОЦИАЛЬНО-КУЛЬТУРНЫЕ  МЕРОПРИЯТИЯ,       в том числе:</t>
  </si>
  <si>
    <t>ГОСУДАРСТВЕННАЯ ПОШЛИНА</t>
  </si>
  <si>
    <t>0700</t>
  </si>
  <si>
    <t>ОБРАЗОВАНИЕ</t>
  </si>
  <si>
    <t>0800</t>
  </si>
  <si>
    <t>ДОХОДЫ ОТ ИСПОЛЬЗОВАНИЯ ИМУЩЕСТВА, НАХОДЯЩЕГОСЯ В ГОСУДАРСТВЕННОЙ И МУНИЦИПАЛЬНОЙ СОБСТВЕННОСТИ</t>
  </si>
  <si>
    <t>0900</t>
  </si>
  <si>
    <t xml:space="preserve">ПЛАТЕЖИ ПРИ ПОЛЬЗОВАНИИ ПРИРОДНЫМИ РЕСУРСАМИ, в том числе </t>
  </si>
  <si>
    <t>1000</t>
  </si>
  <si>
    <t>СОЦИАЛЬНАЯ ПОЛИТИКА</t>
  </si>
  <si>
    <t>ДОХОДЫ ОТ ОКАЗАНИЯ ПЛАТНЫХ УСЛУГ И КОМПЕНСАЦИИ ЗАТРАТ ГОСУДАРСТВА</t>
  </si>
  <si>
    <t>ИТОГО РАСХОДОВ</t>
  </si>
  <si>
    <t>ПРОФИЦИТ, ДЕФИЦИТ</t>
  </si>
  <si>
    <t>ИСТОЧНИКИ ПОКРЫТИЯ ДЕФИЦИТА</t>
  </si>
  <si>
    <t>ШТРАФЫ, САНКЦИИ, ВОЗМЕЩЕНИЕ УЩЕРБА</t>
  </si>
  <si>
    <t>000 01 01 00</t>
  </si>
  <si>
    <t>000 02 01 00</t>
  </si>
  <si>
    <t>БЕЗВОЗМЕЗДНЫЕ ПОСТУПЛЕНИЯ</t>
  </si>
  <si>
    <t>000 03 01 00</t>
  </si>
  <si>
    <t>ДОТАЦИИ, их них:</t>
  </si>
  <si>
    <t>000 04 01 00</t>
  </si>
  <si>
    <t>Дотация на выравнивание уровня бюджетной обеспеченности</t>
  </si>
  <si>
    <t>Увеличение прочих остатков средств</t>
  </si>
  <si>
    <t>СУБВЕНЦИИ</t>
  </si>
  <si>
    <t>Уменьшение  прочих остатков средств</t>
  </si>
  <si>
    <t xml:space="preserve">      ВСЕГО    Д О Х О Д О В</t>
  </si>
  <si>
    <t>ВСЕГО РАСХОДОВ</t>
  </si>
  <si>
    <t>НАЦИОНАЛЬНАЯ ОБОРОНА</t>
  </si>
  <si>
    <t>Дорожное хозяйство</t>
  </si>
  <si>
    <t>НАЦИОНАЛЬНАЯ ЭКОНОМИКА,
в том числе:</t>
  </si>
  <si>
    <t>ДОХОДЫ</t>
  </si>
  <si>
    <t>НАЛОГОВЫЕ И НЕНАЛОГОВЫЕ
 ДОХОДЫ в том числе</t>
  </si>
  <si>
    <t>Налог, взимаемый в связи с применением упрощенной системы налогообложения</t>
  </si>
  <si>
    <t>Уточненный</t>
  </si>
  <si>
    <t>Исполнено</t>
  </si>
  <si>
    <t>Получение бюджетных кредитов от других  бюджетов бюджетной системы Российской  Федерации в валюте Российской Федерации</t>
  </si>
  <si>
    <t>на</t>
  </si>
  <si>
    <t>ФИЗИЧЕСКАЯ КУЛЬТУРА И СПОРТ</t>
  </si>
  <si>
    <t>ОБСЛУЖИВАНИЕ ГОСУДАРСТВЕННОГО И МУНИЦИПАЛЬНОГО ДОЛГА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</si>
  <si>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</si>
  <si>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</si>
  <si>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 СБОРАМ И ИНЫМ ОБЯЗАТЕЛЬНЫМ ПЛАТЕЖАМ</t>
  </si>
  <si>
    <t>Доходы от аренды земли</t>
  </si>
  <si>
    <t>Доходы от аренды муниципального имущества</t>
  </si>
  <si>
    <t>Прочие доходы от использования имущества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</si>
  <si>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</si>
  <si>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</si>
  <si>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</si>
  <si>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</si>
  <si>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СУБСИДИИ</t>
  </si>
  <si>
    <t>ВОЗВРАТ ОСТАТКОВ СУБСИДИЙ, СУБВЕНЦИЙ И ИНЫХ МЕЖБЮДЖЕТНЫХ ТРАНСФЕРТОВ, ИМЕЮЩИХ ЦЕЛЕВОЕ НАЗНАЧЕНИЕ,ПРОШЛЫХ ЛЕТ</t>
  </si>
  <si>
    <t>ИНЫЕ МЕЖБЮДЖЕТНЫЕ ТРАНСФЕРТЫ</t>
  </si>
  <si>
    <t>(руб.коп.)</t>
  </si>
  <si>
    <t>Погашение кредитов, предоставленных кредитными  организациями в валюте Российской Федерации</t>
  </si>
  <si>
    <t>Получение кредитов от кредитных организаций в  валюте Российской Федерации</t>
  </si>
  <si>
    <t>Изменение остатков средств</t>
  </si>
  <si>
    <t>Доходы дивидентов по акциям</t>
  </si>
  <si>
    <t>Топливно-энергетический комплекс</t>
  </si>
  <si>
    <t>ЗДРАВООХРАНЕНИЕ</t>
  </si>
  <si>
    <t xml:space="preserve">ПРОЧИЕ БЕЗВОЗМЕЗДНЫЕ ПОСТУПЛЕНИЯ </t>
  </si>
  <si>
    <t xml:space="preserve">Налоги на товары (работы, услуги), реализуемые на территории Российской Федерации </t>
  </si>
  <si>
    <t>ЖИЛИЩНО-КОММУНАЛЬНОЕ ХОЗЯЙСТВО, в том числе:</t>
  </si>
  <si>
    <t>Благоустройство</t>
  </si>
  <si>
    <t>ВСЕГО НАЛОГОВЫЕ И НЕНАЛОГОВЫЕ ДОХОДЫ</t>
  </si>
  <si>
    <t>Погашение бюджетами муниципальных районов  кредитов от других бюджетов бюджетной системы РФ</t>
  </si>
  <si>
    <t>Жилищное хозяйство</t>
  </si>
  <si>
    <t>Коммунальное хозяйство</t>
  </si>
  <si>
    <t xml:space="preserve">Плата по соглашениям об установлении сервитута в отношении земельных участков </t>
  </si>
  <si>
    <t>Налог, взимаемый в связи с патентной системой налогообложения</t>
  </si>
  <si>
    <t>НАЛОГИ НА ИМУЩЕСТВО,                                        в том числе</t>
  </si>
  <si>
    <t>Дотация по обеспечению сбалансированности бюджетов</t>
  </si>
  <si>
    <t xml:space="preserve"> 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</si>
  <si>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</si>
  <si>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</si>
  <si>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 xml:space="preserve">КУЛЬТУРА,  КИНЕМАТОГРАФИЯ </t>
  </si>
  <si>
    <t>Бушмелева Е.П.</t>
  </si>
  <si>
    <t>Чулкова О.М.</t>
  </si>
  <si>
    <t>Исполнители</t>
  </si>
  <si>
    <t>Налог на имущество физических лиц</t>
  </si>
  <si>
    <t>Налог на имущество организаций</t>
  </si>
  <si>
    <t>Земельный налог</t>
  </si>
  <si>
    <t>штрафы, санкции, возмещение вреда</t>
  </si>
  <si>
    <t>Единый налог на вмененный доход</t>
  </si>
  <si>
    <t>ОХРАНА ОКРУЖАЮЩЕЙ СРЕДЫ</t>
  </si>
  <si>
    <t>Другие расходы в области национальной экономики</t>
  </si>
  <si>
    <t xml:space="preserve">Невыясненные поступления </t>
  </si>
  <si>
    <t xml:space="preserve">Прочие неналоговые доходы </t>
  </si>
  <si>
    <t>Связь и инфортматика</t>
  </si>
  <si>
    <t xml:space="preserve">                                      об исполнении бюджета муниципального образования Лебяжский муниципальный округ Кировской области на  01.03.2024 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</si>
</sst>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5" fillId="0" borderId="10" xfId="57" applyNumberFormat="1" applyFont="1" applyBorder="1" applyAlignment="1">
      <alignment horizontal="left" vertical="center"/>
    </xf>
    <xf numFmtId="172" fontId="5" fillId="0" borderId="11" xfId="57" applyNumberFormat="1" applyFont="1" applyBorder="1" applyAlignment="1">
      <alignment horizontal="left" vertical="center"/>
    </xf>
    <xf numFmtId="172" fontId="6" fillId="0" borderId="12" xfId="57" applyNumberFormat="1" applyFont="1" applyBorder="1" applyAlignment="1">
      <alignment/>
    </xf>
    <xf numFmtId="172" fontId="7" fillId="0" borderId="13" xfId="57" applyNumberFormat="1" applyFont="1" applyBorder="1" applyAlignment="1">
      <alignment horizontal="left" vertical="center" wrapText="1"/>
    </xf>
    <xf numFmtId="172" fontId="7" fillId="0" borderId="14" xfId="0" applyNumberFormat="1" applyFont="1" applyBorder="1" applyAlignment="1">
      <alignment horizontal="left" vertical="center" wrapText="1"/>
    </xf>
    <xf numFmtId="172" fontId="6" fillId="0" borderId="15" xfId="57" applyNumberFormat="1" applyFont="1" applyBorder="1" applyAlignment="1">
      <alignment/>
    </xf>
    <xf numFmtId="172" fontId="6" fillId="0" borderId="0" xfId="0" applyNumberFormat="1" applyFont="1" applyBorder="1" applyAlignment="1">
      <alignment horizontal="left" vertical="center"/>
    </xf>
    <xf numFmtId="172" fontId="7" fillId="0" borderId="16" xfId="57" applyNumberFormat="1" applyFont="1" applyBorder="1" applyAlignment="1">
      <alignment horizontal="left" vertical="center"/>
    </xf>
    <xf numFmtId="172" fontId="5" fillId="0" borderId="17" xfId="57" applyNumberFormat="1" applyFont="1" applyBorder="1" applyAlignment="1">
      <alignment horizontal="left" vertical="center"/>
    </xf>
    <xf numFmtId="172" fontId="5" fillId="0" borderId="11" xfId="0" applyNumberFormat="1" applyFont="1" applyBorder="1" applyAlignment="1">
      <alignment horizontal="left" vertical="center" wrapText="1"/>
    </xf>
    <xf numFmtId="172" fontId="7" fillId="0" borderId="18" xfId="0" applyNumberFormat="1" applyFont="1" applyBorder="1" applyAlignment="1">
      <alignment horizontal="left" vertical="center" wrapText="1"/>
    </xf>
    <xf numFmtId="172" fontId="6" fillId="0" borderId="19" xfId="57" applyNumberFormat="1" applyFont="1" applyBorder="1" applyAlignment="1">
      <alignment/>
    </xf>
    <xf numFmtId="172" fontId="5" fillId="33" borderId="11" xfId="0" applyNumberFormat="1" applyFont="1" applyFill="1" applyBorder="1" applyAlignment="1">
      <alignment horizontal="left" vertical="center" wrapText="1"/>
    </xf>
    <xf numFmtId="172" fontId="7" fillId="0" borderId="13" xfId="57" applyNumberFormat="1" applyFont="1" applyBorder="1" applyAlignment="1">
      <alignment horizontal="left" vertical="center"/>
    </xf>
    <xf numFmtId="172" fontId="7" fillId="0" borderId="20" xfId="0" applyNumberFormat="1" applyFont="1" applyBorder="1" applyAlignment="1">
      <alignment horizontal="left" vertical="center" wrapText="1"/>
    </xf>
    <xf numFmtId="172" fontId="7" fillId="0" borderId="21" xfId="0" applyNumberFormat="1" applyFont="1" applyBorder="1" applyAlignment="1">
      <alignment horizontal="left" vertical="center" wrapText="1"/>
    </xf>
    <xf numFmtId="172" fontId="7" fillId="0" borderId="22" xfId="0" applyNumberFormat="1" applyFont="1" applyBorder="1" applyAlignment="1">
      <alignment horizontal="left" vertical="center" wrapText="1"/>
    </xf>
    <xf numFmtId="172" fontId="5" fillId="0" borderId="13" xfId="57" applyNumberFormat="1" applyFont="1" applyBorder="1" applyAlignment="1">
      <alignment horizontal="left" vertical="center"/>
    </xf>
    <xf numFmtId="172" fontId="6" fillId="0" borderId="23" xfId="57" applyNumberFormat="1" applyFont="1" applyBorder="1" applyAlignment="1">
      <alignment/>
    </xf>
    <xf numFmtId="172" fontId="7" fillId="0" borderId="24" xfId="0" applyNumberFormat="1" applyFont="1" applyBorder="1" applyAlignment="1">
      <alignment horizontal="left" vertical="center"/>
    </xf>
    <xf numFmtId="172" fontId="7" fillId="0" borderId="25" xfId="0" applyNumberFormat="1" applyFont="1" applyBorder="1" applyAlignment="1">
      <alignment horizontal="left" vertical="center" wrapText="1"/>
    </xf>
    <xf numFmtId="172" fontId="6" fillId="0" borderId="26" xfId="0" applyNumberFormat="1" applyFont="1" applyBorder="1" applyAlignment="1">
      <alignment vertical="center"/>
    </xf>
    <xf numFmtId="172" fontId="5" fillId="0" borderId="27" xfId="57" applyNumberFormat="1" applyFont="1" applyBorder="1" applyAlignment="1">
      <alignment horizontal="left" vertical="center"/>
    </xf>
    <xf numFmtId="172" fontId="7" fillId="0" borderId="28" xfId="0" applyNumberFormat="1" applyFont="1" applyBorder="1" applyAlignment="1">
      <alignment horizontal="left" vertical="center"/>
    </xf>
    <xf numFmtId="172" fontId="6" fillId="0" borderId="26" xfId="57" applyNumberFormat="1" applyFont="1" applyBorder="1" applyAlignment="1">
      <alignment vertical="center"/>
    </xf>
    <xf numFmtId="172" fontId="7" fillId="0" borderId="29" xfId="0" applyNumberFormat="1" applyFont="1" applyBorder="1" applyAlignment="1">
      <alignment horizontal="left" vertical="center" wrapText="1"/>
    </xf>
    <xf numFmtId="172" fontId="5" fillId="34" borderId="30" xfId="0" applyNumberFormat="1" applyFont="1" applyFill="1" applyBorder="1" applyAlignment="1">
      <alignment horizontal="left" vertical="center" wrapText="1"/>
    </xf>
    <xf numFmtId="172" fontId="5" fillId="34" borderId="30" xfId="0" applyNumberFormat="1" applyFont="1" applyFill="1" applyBorder="1" applyAlignment="1">
      <alignment horizontal="left" vertical="center"/>
    </xf>
    <xf numFmtId="172" fontId="5" fillId="34" borderId="11" xfId="57" applyNumberFormat="1" applyFont="1" applyFill="1" applyBorder="1" applyAlignment="1">
      <alignment horizontal="left" vertical="center"/>
    </xf>
    <xf numFmtId="172" fontId="7" fillId="34" borderId="18" xfId="0" applyNumberFormat="1" applyFont="1" applyFill="1" applyBorder="1" applyAlignment="1">
      <alignment horizontal="left" vertical="center" wrapText="1"/>
    </xf>
    <xf numFmtId="172" fontId="6" fillId="0" borderId="23" xfId="57" applyNumberFormat="1" applyFont="1" applyBorder="1" applyAlignment="1">
      <alignment vertical="center"/>
    </xf>
    <xf numFmtId="172" fontId="5" fillId="0" borderId="31" xfId="0" applyNumberFormat="1" applyFont="1" applyBorder="1" applyAlignment="1">
      <alignment horizontal="left" vertical="center" wrapText="1"/>
    </xf>
    <xf numFmtId="172" fontId="5" fillId="0" borderId="32" xfId="57" applyNumberFormat="1" applyFont="1" applyBorder="1" applyAlignment="1">
      <alignment horizontal="left" vertical="center"/>
    </xf>
    <xf numFmtId="172" fontId="7" fillId="0" borderId="11" xfId="57" applyNumberFormat="1" applyFont="1" applyBorder="1" applyAlignment="1">
      <alignment horizontal="left" vertical="center"/>
    </xf>
    <xf numFmtId="172" fontId="7" fillId="0" borderId="21" xfId="0" applyNumberFormat="1" applyFont="1" applyBorder="1" applyAlignment="1">
      <alignment horizontal="left" vertical="center"/>
    </xf>
    <xf numFmtId="172" fontId="6" fillId="0" borderId="26" xfId="57" applyNumberFormat="1" applyFont="1" applyBorder="1" applyAlignment="1">
      <alignment/>
    </xf>
    <xf numFmtId="172" fontId="6" fillId="0" borderId="33" xfId="57" applyNumberFormat="1" applyFont="1" applyBorder="1" applyAlignment="1">
      <alignment/>
    </xf>
    <xf numFmtId="172" fontId="6" fillId="0" borderId="0" xfId="0" applyNumberFormat="1" applyFont="1" applyAlignment="1">
      <alignment horizontal="left" vertical="center"/>
    </xf>
    <xf numFmtId="172" fontId="4" fillId="0" borderId="34" xfId="0" applyNumberFormat="1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172" fontId="4" fillId="0" borderId="35" xfId="0" applyNumberFormat="1" applyFont="1" applyBorder="1" applyAlignment="1">
      <alignment horizontal="center"/>
    </xf>
    <xf numFmtId="172" fontId="4" fillId="0" borderId="36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7" fillId="0" borderId="25" xfId="0" applyNumberFormat="1" applyFont="1" applyBorder="1" applyAlignment="1">
      <alignment horizontal="left" vertical="center"/>
    </xf>
    <xf numFmtId="172" fontId="9" fillId="0" borderId="21" xfId="0" applyNumberFormat="1" applyFont="1" applyBorder="1" applyAlignment="1">
      <alignment horizontal="left" vertical="center"/>
    </xf>
    <xf numFmtId="172" fontId="0" fillId="0" borderId="37" xfId="0" applyNumberFormat="1" applyBorder="1" applyAlignment="1">
      <alignment/>
    </xf>
    <xf numFmtId="172" fontId="7" fillId="0" borderId="37" xfId="0" applyNumberFormat="1" applyFont="1" applyBorder="1" applyAlignment="1">
      <alignment horizontal="left" vertical="center" wrapText="1"/>
    </xf>
    <xf numFmtId="172" fontId="7" fillId="0" borderId="37" xfId="0" applyNumberFormat="1" applyFont="1" applyBorder="1" applyAlignment="1">
      <alignment horizontal="left" vertical="center"/>
    </xf>
    <xf numFmtId="172" fontId="5" fillId="0" borderId="38" xfId="0" applyNumberFormat="1" applyFont="1" applyBorder="1" applyAlignment="1">
      <alignment horizontal="left" vertical="center" wrapText="1"/>
    </xf>
    <xf numFmtId="172" fontId="7" fillId="0" borderId="39" xfId="0" applyNumberFormat="1" applyFont="1" applyBorder="1" applyAlignment="1">
      <alignment horizontal="left" vertical="center" wrapText="1"/>
    </xf>
    <xf numFmtId="172" fontId="5" fillId="0" borderId="40" xfId="0" applyNumberFormat="1" applyFont="1" applyBorder="1" applyAlignment="1">
      <alignment horizontal="left" vertical="center" wrapText="1"/>
    </xf>
    <xf numFmtId="172" fontId="7" fillId="0" borderId="41" xfId="0" applyNumberFormat="1" applyFont="1" applyBorder="1" applyAlignment="1">
      <alignment horizontal="left" vertical="center"/>
    </xf>
    <xf numFmtId="172" fontId="7" fillId="0" borderId="42" xfId="0" applyNumberFormat="1" applyFont="1" applyBorder="1" applyAlignment="1">
      <alignment horizontal="left" vertical="center" wrapText="1"/>
    </xf>
    <xf numFmtId="172" fontId="7" fillId="0" borderId="42" xfId="0" applyNumberFormat="1" applyFont="1" applyBorder="1" applyAlignment="1">
      <alignment horizontal="left" vertical="center"/>
    </xf>
    <xf numFmtId="172" fontId="7" fillId="0" borderId="43" xfId="0" applyNumberFormat="1" applyFont="1" applyBorder="1" applyAlignment="1">
      <alignment horizontal="left" vertical="center" wrapText="1"/>
    </xf>
    <xf numFmtId="172" fontId="5" fillId="0" borderId="44" xfId="57" applyNumberFormat="1" applyFont="1" applyBorder="1" applyAlignment="1">
      <alignment horizontal="left" vertical="center"/>
    </xf>
    <xf numFmtId="172" fontId="4" fillId="0" borderId="36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33" xfId="57" applyNumberFormat="1" applyFont="1" applyBorder="1" applyAlignment="1">
      <alignment/>
    </xf>
    <xf numFmtId="172" fontId="5" fillId="0" borderId="16" xfId="57" applyNumberFormat="1" applyFont="1" applyBorder="1" applyAlignment="1">
      <alignment horizontal="left" vertical="center"/>
    </xf>
    <xf numFmtId="172" fontId="7" fillId="0" borderId="17" xfId="57" applyNumberFormat="1" applyFont="1" applyBorder="1" applyAlignment="1">
      <alignment horizontal="left" vertical="center"/>
    </xf>
    <xf numFmtId="172" fontId="5" fillId="0" borderId="34" xfId="0" applyNumberFormat="1" applyFont="1" applyBorder="1" applyAlignment="1">
      <alignment horizontal="left" vertical="center" wrapText="1"/>
    </xf>
    <xf numFmtId="172" fontId="6" fillId="0" borderId="45" xfId="57" applyNumberFormat="1" applyFont="1" applyBorder="1" applyAlignment="1">
      <alignment horizontal="center" vertical="center"/>
    </xf>
    <xf numFmtId="172" fontId="6" fillId="0" borderId="14" xfId="57" applyNumberFormat="1" applyFont="1" applyBorder="1" applyAlignment="1">
      <alignment horizontal="center" vertical="center"/>
    </xf>
    <xf numFmtId="0" fontId="10" fillId="0" borderId="37" xfId="52" applyFont="1" applyBorder="1" applyAlignment="1">
      <alignment vertical="center" wrapText="1"/>
      <protection/>
    </xf>
    <xf numFmtId="172" fontId="4" fillId="0" borderId="0" xfId="0" applyNumberFormat="1" applyFont="1" applyAlignment="1">
      <alignment horizontal="center"/>
    </xf>
    <xf numFmtId="172" fontId="6" fillId="0" borderId="34" xfId="57" applyNumberFormat="1" applyFont="1" applyBorder="1" applyAlignment="1">
      <alignment horizontal="center" vertical="center"/>
    </xf>
    <xf numFmtId="172" fontId="6" fillId="0" borderId="21" xfId="57" applyNumberFormat="1" applyFont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172" fontId="11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horizontal="center"/>
    </xf>
    <xf numFmtId="172" fontId="6" fillId="0" borderId="46" xfId="57" applyNumberFormat="1" applyFont="1" applyBorder="1" applyAlignment="1">
      <alignment horizontal="center" vertical="center"/>
    </xf>
    <xf numFmtId="172" fontId="6" fillId="0" borderId="47" xfId="57" applyNumberFormat="1" applyFont="1" applyBorder="1" applyAlignment="1">
      <alignment horizontal="center" vertical="center"/>
    </xf>
    <xf numFmtId="172" fontId="6" fillId="0" borderId="35" xfId="57" applyNumberFormat="1" applyFont="1" applyBorder="1" applyAlignment="1">
      <alignment horizontal="center" vertical="center"/>
    </xf>
    <xf numFmtId="172" fontId="3" fillId="34" borderId="35" xfId="57" applyNumberFormat="1" applyFont="1" applyFill="1" applyBorder="1" applyAlignment="1">
      <alignment horizontal="center" vertical="center"/>
    </xf>
    <xf numFmtId="172" fontId="6" fillId="34" borderId="11" xfId="57" applyNumberFormat="1" applyFont="1" applyFill="1" applyBorder="1" applyAlignment="1">
      <alignment horizontal="center" vertical="center"/>
    </xf>
    <xf numFmtId="172" fontId="6" fillId="0" borderId="23" xfId="57" applyNumberFormat="1" applyFont="1" applyBorder="1" applyAlignment="1">
      <alignment vertical="center"/>
    </xf>
    <xf numFmtId="172" fontId="6" fillId="0" borderId="26" xfId="0" applyNumberFormat="1" applyFont="1" applyBorder="1" applyAlignment="1">
      <alignment/>
    </xf>
    <xf numFmtId="172" fontId="6" fillId="0" borderId="48" xfId="57" applyNumberFormat="1" applyFont="1" applyBorder="1" applyAlignment="1">
      <alignment/>
    </xf>
    <xf numFmtId="14" fontId="4" fillId="0" borderId="33" xfId="0" applyNumberFormat="1" applyFont="1" applyBorder="1" applyAlignment="1">
      <alignment horizontal="center"/>
    </xf>
    <xf numFmtId="172" fontId="7" fillId="0" borderId="49" xfId="0" applyNumberFormat="1" applyFont="1" applyBorder="1" applyAlignment="1">
      <alignment horizontal="left" vertical="center"/>
    </xf>
    <xf numFmtId="172" fontId="7" fillId="0" borderId="50" xfId="0" applyNumberFormat="1" applyFont="1" applyBorder="1" applyAlignment="1">
      <alignment horizontal="left" vertical="center" wrapText="1"/>
    </xf>
    <xf numFmtId="172" fontId="6" fillId="0" borderId="51" xfId="57" applyNumberFormat="1" applyFont="1" applyBorder="1" applyAlignment="1">
      <alignment horizontal="center" vertical="center"/>
    </xf>
    <xf numFmtId="172" fontId="5" fillId="0" borderId="37" xfId="0" applyNumberFormat="1" applyFont="1" applyBorder="1" applyAlignment="1">
      <alignment horizontal="left" vertical="center" wrapText="1"/>
    </xf>
    <xf numFmtId="172" fontId="6" fillId="0" borderId="33" xfId="57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left" vertical="center" wrapText="1"/>
    </xf>
    <xf numFmtId="172" fontId="5" fillId="33" borderId="52" xfId="0" applyNumberFormat="1" applyFont="1" applyFill="1" applyBorder="1" applyAlignment="1">
      <alignment horizontal="left" vertical="center" wrapText="1"/>
    </xf>
    <xf numFmtId="172" fontId="7" fillId="33" borderId="40" xfId="0" applyNumberFormat="1" applyFont="1" applyFill="1" applyBorder="1" applyAlignment="1">
      <alignment horizontal="left" vertical="center" wrapText="1"/>
    </xf>
    <xf numFmtId="172" fontId="7" fillId="33" borderId="42" xfId="0" applyNumberFormat="1" applyFont="1" applyFill="1" applyBorder="1" applyAlignment="1">
      <alignment horizontal="left" vertical="center" wrapText="1"/>
    </xf>
    <xf numFmtId="172" fontId="7" fillId="33" borderId="49" xfId="0" applyNumberFormat="1" applyFont="1" applyFill="1" applyBorder="1" applyAlignment="1">
      <alignment horizontal="left" vertical="center" wrapText="1"/>
    </xf>
    <xf numFmtId="172" fontId="5" fillId="0" borderId="53" xfId="0" applyNumberFormat="1" applyFont="1" applyBorder="1" applyAlignment="1">
      <alignment horizontal="left" vertical="center" wrapText="1"/>
    </xf>
    <xf numFmtId="172" fontId="5" fillId="0" borderId="52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6" fillId="0" borderId="54" xfId="0" applyNumberFormat="1" applyFont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 wrapText="1"/>
    </xf>
    <xf numFmtId="4" fontId="3" fillId="0" borderId="5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6" fillId="0" borderId="54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72" fontId="5" fillId="34" borderId="53" xfId="0" applyNumberFormat="1" applyFont="1" applyFill="1" applyBorder="1" applyAlignment="1">
      <alignment horizontal="left" vertical="center"/>
    </xf>
    <xf numFmtId="4" fontId="3" fillId="0" borderId="55" xfId="0" applyNumberFormat="1" applyFont="1" applyBorder="1" applyAlignment="1">
      <alignment horizontal="center" vertical="center" wrapText="1"/>
    </xf>
    <xf numFmtId="4" fontId="3" fillId="34" borderId="25" xfId="0" applyNumberFormat="1" applyFont="1" applyFill="1" applyBorder="1" applyAlignment="1">
      <alignment horizontal="center" vertical="center"/>
    </xf>
    <xf numFmtId="4" fontId="3" fillId="34" borderId="3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34" borderId="17" xfId="0" applyNumberFormat="1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56" xfId="0" applyNumberFormat="1" applyFont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6" fillId="0" borderId="33" xfId="57" applyNumberFormat="1" applyFont="1" applyBorder="1" applyAlignment="1">
      <alignment horizontal="center" vertical="center"/>
    </xf>
    <xf numFmtId="172" fontId="4" fillId="0" borderId="0" xfId="0" applyNumberFormat="1" applyFont="1" applyAlignment="1">
      <alignment horizontal="left" vertical="center"/>
    </xf>
    <xf numFmtId="4" fontId="0" fillId="0" borderId="0" xfId="0" applyNumberFormat="1" applyAlignment="1">
      <alignment/>
    </xf>
    <xf numFmtId="0" fontId="12" fillId="0" borderId="37" xfId="53" applyBorder="1" applyAlignment="1">
      <alignment wrapText="1"/>
      <protection/>
    </xf>
    <xf numFmtId="172" fontId="13" fillId="33" borderId="11" xfId="0" applyNumberFormat="1" applyFont="1" applyFill="1" applyBorder="1" applyAlignment="1">
      <alignment horizontal="left" vertical="center" wrapText="1"/>
    </xf>
    <xf numFmtId="172" fontId="7" fillId="0" borderId="16" xfId="57" applyNumberFormat="1" applyFont="1" applyBorder="1" applyAlignment="1">
      <alignment horizontal="left" vertical="center" wrapText="1"/>
    </xf>
    <xf numFmtId="4" fontId="3" fillId="0" borderId="37" xfId="0" applyNumberFormat="1" applyFont="1" applyBorder="1" applyAlignment="1">
      <alignment horizontal="center" vertical="center"/>
    </xf>
    <xf numFmtId="172" fontId="6" fillId="0" borderId="0" xfId="57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left" vertical="center" wrapText="1"/>
    </xf>
    <xf numFmtId="172" fontId="7" fillId="0" borderId="57" xfId="0" applyNumberFormat="1" applyFont="1" applyBorder="1" applyAlignment="1">
      <alignment horizontal="left" vertical="center"/>
    </xf>
    <xf numFmtId="172" fontId="5" fillId="0" borderId="35" xfId="0" applyNumberFormat="1" applyFont="1" applyBorder="1" applyAlignment="1">
      <alignment horizontal="left" vertical="center" wrapText="1"/>
    </xf>
    <xf numFmtId="172" fontId="7" fillId="0" borderId="58" xfId="0" applyNumberFormat="1" applyFont="1" applyBorder="1" applyAlignment="1">
      <alignment horizontal="left" vertical="center" wrapText="1"/>
    </xf>
    <xf numFmtId="172" fontId="5" fillId="0" borderId="37" xfId="0" applyNumberFormat="1" applyFont="1" applyFill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172" fontId="5" fillId="34" borderId="35" xfId="0" applyNumberFormat="1" applyFont="1" applyFill="1" applyBorder="1" applyAlignment="1">
      <alignment horizontal="left" vertical="center"/>
    </xf>
    <xf numFmtId="172" fontId="5" fillId="34" borderId="38" xfId="0" applyNumberFormat="1" applyFont="1" applyFill="1" applyBorder="1" applyAlignment="1">
      <alignment horizontal="left" vertical="center"/>
    </xf>
    <xf numFmtId="4" fontId="3" fillId="34" borderId="38" xfId="0" applyNumberFormat="1" applyFont="1" applyFill="1" applyBorder="1" applyAlignment="1">
      <alignment horizontal="center" vertical="center"/>
    </xf>
    <xf numFmtId="4" fontId="6" fillId="0" borderId="47" xfId="57" applyNumberFormat="1" applyFont="1" applyBorder="1" applyAlignment="1">
      <alignment horizontal="center" vertical="center"/>
    </xf>
    <xf numFmtId="172" fontId="7" fillId="0" borderId="38" xfId="57" applyNumberFormat="1" applyFont="1" applyBorder="1" applyAlignment="1">
      <alignment horizontal="left" vertical="center"/>
    </xf>
    <xf numFmtId="172" fontId="7" fillId="0" borderId="59" xfId="0" applyNumberFormat="1" applyFont="1" applyBorder="1" applyAlignment="1">
      <alignment horizontal="left" vertical="center"/>
    </xf>
    <xf numFmtId="172" fontId="7" fillId="0" borderId="60" xfId="0" applyNumberFormat="1" applyFont="1" applyBorder="1" applyAlignment="1">
      <alignment horizontal="left" vertical="center"/>
    </xf>
    <xf numFmtId="4" fontId="6" fillId="0" borderId="59" xfId="0" applyNumberFormat="1" applyFont="1" applyBorder="1" applyAlignment="1">
      <alignment horizontal="center" vertical="center"/>
    </xf>
    <xf numFmtId="4" fontId="6" fillId="0" borderId="61" xfId="0" applyNumberFormat="1" applyFont="1" applyBorder="1" applyAlignment="1">
      <alignment horizontal="center" vertical="center"/>
    </xf>
    <xf numFmtId="172" fontId="6" fillId="0" borderId="59" xfId="57" applyNumberFormat="1" applyFont="1" applyBorder="1" applyAlignment="1">
      <alignment horizontal="center" vertical="center"/>
    </xf>
    <xf numFmtId="172" fontId="4" fillId="0" borderId="27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4" fillId="0" borderId="32" xfId="57" applyNumberFormat="1" applyFont="1" applyBorder="1" applyAlignment="1">
      <alignment horizontal="center"/>
    </xf>
    <xf numFmtId="172" fontId="10" fillId="0" borderId="42" xfId="0" applyNumberFormat="1" applyFont="1" applyBorder="1" applyAlignment="1">
      <alignment horizontal="left" vertical="center" wrapText="1"/>
    </xf>
    <xf numFmtId="172" fontId="5" fillId="33" borderId="42" xfId="0" applyNumberFormat="1" applyFont="1" applyFill="1" applyBorder="1" applyAlignment="1">
      <alignment horizontal="left" vertical="center" wrapText="1"/>
    </xf>
    <xf numFmtId="172" fontId="7" fillId="33" borderId="62" xfId="0" applyNumberFormat="1" applyFont="1" applyFill="1" applyBorder="1" applyAlignment="1">
      <alignment horizontal="left" vertical="center" wrapText="1"/>
    </xf>
    <xf numFmtId="172" fontId="6" fillId="0" borderId="63" xfId="57" applyNumberFormat="1" applyFont="1" applyBorder="1" applyAlignment="1">
      <alignment horizontal="center" vertical="center"/>
    </xf>
    <xf numFmtId="172" fontId="5" fillId="0" borderId="42" xfId="0" applyNumberFormat="1" applyFont="1" applyBorder="1" applyAlignment="1">
      <alignment horizontal="left" vertical="center"/>
    </xf>
    <xf numFmtId="172" fontId="4" fillId="0" borderId="42" xfId="0" applyNumberFormat="1" applyFont="1" applyBorder="1" applyAlignment="1">
      <alignment horizontal="left" vertical="center" wrapText="1"/>
    </xf>
    <xf numFmtId="172" fontId="4" fillId="0" borderId="49" xfId="0" applyNumberFormat="1" applyFont="1" applyBorder="1" applyAlignment="1">
      <alignment horizontal="left" vertical="center" wrapText="1"/>
    </xf>
    <xf numFmtId="172" fontId="7" fillId="0" borderId="17" xfId="0" applyNumberFormat="1" applyFont="1" applyBorder="1" applyAlignment="1">
      <alignment horizontal="left" vertical="center"/>
    </xf>
    <xf numFmtId="172" fontId="5" fillId="34" borderId="64" xfId="0" applyNumberFormat="1" applyFont="1" applyFill="1" applyBorder="1" applyAlignment="1">
      <alignment horizontal="left" vertical="center" wrapText="1"/>
    </xf>
    <xf numFmtId="172" fontId="7" fillId="0" borderId="23" xfId="0" applyNumberFormat="1" applyFont="1" applyBorder="1" applyAlignment="1">
      <alignment horizontal="left" vertical="center" wrapText="1"/>
    </xf>
    <xf numFmtId="172" fontId="7" fillId="0" borderId="38" xfId="0" applyNumberFormat="1" applyFont="1" applyBorder="1" applyAlignment="1">
      <alignment horizontal="left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172" fontId="5" fillId="0" borderId="62" xfId="0" applyNumberFormat="1" applyFont="1" applyBorder="1" applyAlignment="1">
      <alignment horizontal="left" vertical="center" wrapText="1"/>
    </xf>
    <xf numFmtId="172" fontId="7" fillId="0" borderId="54" xfId="0" applyNumberFormat="1" applyFont="1" applyBorder="1" applyAlignment="1">
      <alignment horizontal="left" vertical="center"/>
    </xf>
    <xf numFmtId="172" fontId="5" fillId="33" borderId="31" xfId="0" applyNumberFormat="1" applyFont="1" applyFill="1" applyBorder="1" applyAlignment="1">
      <alignment horizontal="left" vertical="center" wrapText="1"/>
    </xf>
    <xf numFmtId="172" fontId="7" fillId="33" borderId="37" xfId="0" applyNumberFormat="1" applyFont="1" applyFill="1" applyBorder="1" applyAlignment="1">
      <alignment horizontal="left" vertical="center" wrapText="1"/>
    </xf>
    <xf numFmtId="172" fontId="9" fillId="0" borderId="23" xfId="0" applyNumberFormat="1" applyFont="1" applyBorder="1" applyAlignment="1">
      <alignment horizontal="left" vertical="center"/>
    </xf>
    <xf numFmtId="172" fontId="5" fillId="34" borderId="31" xfId="57" applyNumberFormat="1" applyFont="1" applyFill="1" applyBorder="1" applyAlignment="1">
      <alignment horizontal="left" vertical="center"/>
    </xf>
    <xf numFmtId="172" fontId="7" fillId="34" borderId="29" xfId="0" applyNumberFormat="1" applyFont="1" applyFill="1" applyBorder="1" applyAlignment="1">
      <alignment horizontal="left" vertical="center" wrapText="1"/>
    </xf>
    <xf numFmtId="4" fontId="6" fillId="34" borderId="16" xfId="0" applyNumberFormat="1" applyFont="1" applyFill="1" applyBorder="1" applyAlignment="1">
      <alignment horizontal="center" vertical="center"/>
    </xf>
    <xf numFmtId="172" fontId="6" fillId="34" borderId="34" xfId="57" applyNumberFormat="1" applyFont="1" applyFill="1" applyBorder="1" applyAlignment="1">
      <alignment horizontal="center" vertical="center"/>
    </xf>
    <xf numFmtId="172" fontId="8" fillId="0" borderId="26" xfId="0" applyNumberFormat="1" applyFont="1" applyBorder="1" applyAlignment="1">
      <alignment vertical="center" wrapText="1"/>
    </xf>
    <xf numFmtId="172" fontId="4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/>
    </xf>
    <xf numFmtId="4" fontId="6" fillId="0" borderId="26" xfId="0" applyNumberFormat="1" applyFont="1" applyBorder="1" applyAlignment="1">
      <alignment horizontal="center" vertical="center"/>
    </xf>
    <xf numFmtId="172" fontId="7" fillId="33" borderId="65" xfId="0" applyNumberFormat="1" applyFont="1" applyFill="1" applyBorder="1" applyAlignment="1">
      <alignment horizontal="left" vertical="center" wrapText="1"/>
    </xf>
    <xf numFmtId="4" fontId="6" fillId="35" borderId="54" xfId="0" applyNumberFormat="1" applyFont="1" applyFill="1" applyBorder="1" applyAlignment="1">
      <alignment horizontal="center" vertical="center" wrapText="1"/>
    </xf>
    <xf numFmtId="172" fontId="5" fillId="0" borderId="49" xfId="0" applyNumberFormat="1" applyFont="1" applyBorder="1" applyAlignment="1">
      <alignment horizontal="left" vertical="center" wrapText="1"/>
    </xf>
    <xf numFmtId="4" fontId="6" fillId="0" borderId="66" xfId="0" applyNumberFormat="1" applyFont="1" applyBorder="1" applyAlignment="1">
      <alignment horizontal="center" vertical="center"/>
    </xf>
    <xf numFmtId="172" fontId="7" fillId="0" borderId="42" xfId="0" applyNumberFormat="1" applyFont="1" applyFill="1" applyBorder="1" applyAlignment="1">
      <alignment horizontal="left" vertical="center" wrapText="1"/>
    </xf>
    <xf numFmtId="4" fontId="6" fillId="0" borderId="37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/>
    </xf>
    <xf numFmtId="172" fontId="5" fillId="33" borderId="64" xfId="0" applyNumberFormat="1" applyFont="1" applyFill="1" applyBorder="1" applyAlignment="1">
      <alignment horizontal="left" vertical="center" wrapText="1"/>
    </xf>
    <xf numFmtId="172" fontId="7" fillId="0" borderId="37" xfId="0" applyNumberFormat="1" applyFont="1" applyFill="1" applyBorder="1" applyAlignment="1">
      <alignment horizontal="left" vertical="center" wrapText="1"/>
    </xf>
    <xf numFmtId="172" fontId="5" fillId="33" borderId="37" xfId="0" applyNumberFormat="1" applyFont="1" applyFill="1" applyBorder="1" applyAlignment="1">
      <alignment horizontal="left" vertical="center" wrapText="1"/>
    </xf>
    <xf numFmtId="172" fontId="5" fillId="0" borderId="42" xfId="0" applyNumberFormat="1" applyFont="1" applyBorder="1" applyAlignment="1">
      <alignment horizontal="left" vertical="center" wrapText="1"/>
    </xf>
    <xf numFmtId="4" fontId="6" fillId="0" borderId="50" xfId="0" applyNumberFormat="1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2" fontId="7" fillId="35" borderId="49" xfId="0" applyNumberFormat="1" applyFont="1" applyFill="1" applyBorder="1" applyAlignment="1">
      <alignment horizontal="left" vertical="center"/>
    </xf>
    <xf numFmtId="172" fontId="7" fillId="35" borderId="50" xfId="0" applyNumberFormat="1" applyFont="1" applyFill="1" applyBorder="1" applyAlignment="1">
      <alignment horizontal="left" vertical="center" wrapText="1"/>
    </xf>
    <xf numFmtId="4" fontId="6" fillId="35" borderId="50" xfId="0" applyNumberFormat="1" applyFont="1" applyFill="1" applyBorder="1" applyAlignment="1">
      <alignment horizontal="center" vertical="center"/>
    </xf>
    <xf numFmtId="172" fontId="3" fillId="19" borderId="34" xfId="57" applyNumberFormat="1" applyFont="1" applyFill="1" applyBorder="1" applyAlignment="1">
      <alignment horizontal="center" vertical="center"/>
    </xf>
    <xf numFmtId="172" fontId="6" fillId="0" borderId="34" xfId="57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57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54" xfId="0" applyNumberFormat="1" applyFont="1" applyFill="1" applyBorder="1" applyAlignment="1">
      <alignment horizontal="center" vertical="center"/>
    </xf>
    <xf numFmtId="4" fontId="3" fillId="34" borderId="18" xfId="0" applyNumberFormat="1" applyFont="1" applyFill="1" applyBorder="1" applyAlignment="1">
      <alignment horizontal="center" vertical="center"/>
    </xf>
    <xf numFmtId="172" fontId="3" fillId="19" borderId="37" xfId="57" applyNumberFormat="1" applyFont="1" applyFill="1" applyBorder="1" applyAlignment="1">
      <alignment horizontal="center" vertical="center"/>
    </xf>
    <xf numFmtId="4" fontId="3" fillId="35" borderId="41" xfId="0" applyNumberFormat="1" applyFont="1" applyFill="1" applyBorder="1" applyAlignment="1">
      <alignment horizontal="center" vertical="center"/>
    </xf>
    <xf numFmtId="4" fontId="6" fillId="35" borderId="37" xfId="0" applyNumberFormat="1" applyFont="1" applyFill="1" applyBorder="1" applyAlignment="1">
      <alignment horizontal="center" vertical="center"/>
    </xf>
    <xf numFmtId="4" fontId="6" fillId="35" borderId="67" xfId="0" applyNumberFormat="1" applyFont="1" applyFill="1" applyBorder="1" applyAlignment="1">
      <alignment horizontal="center" vertical="center"/>
    </xf>
    <xf numFmtId="4" fontId="6" fillId="35" borderId="13" xfId="0" applyNumberFormat="1" applyFont="1" applyFill="1" applyBorder="1" applyAlignment="1">
      <alignment horizontal="center" vertical="center"/>
    </xf>
    <xf numFmtId="4" fontId="6" fillId="35" borderId="24" xfId="0" applyNumberFormat="1" applyFont="1" applyFill="1" applyBorder="1" applyAlignment="1">
      <alignment horizontal="center" vertical="center"/>
    </xf>
    <xf numFmtId="4" fontId="6" fillId="35" borderId="21" xfId="0" applyNumberFormat="1" applyFont="1" applyFill="1" applyBorder="1" applyAlignment="1">
      <alignment horizontal="center" vertical="center"/>
    </xf>
    <xf numFmtId="4" fontId="6" fillId="35" borderId="44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2" fontId="7" fillId="0" borderId="49" xfId="0" applyNumberFormat="1" applyFont="1" applyFill="1" applyBorder="1" applyAlignment="1">
      <alignment horizontal="left" vertical="center"/>
    </xf>
    <xf numFmtId="172" fontId="7" fillId="0" borderId="64" xfId="0" applyNumberFormat="1" applyFont="1" applyFill="1" applyBorder="1" applyAlignment="1">
      <alignment horizontal="left" vertical="center"/>
    </xf>
    <xf numFmtId="0" fontId="0" fillId="0" borderId="62" xfId="0" applyFill="1" applyBorder="1" applyAlignment="1">
      <alignment horizontal="left" vertical="center"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wrapText="1"/>
    </xf>
    <xf numFmtId="172" fontId="4" fillId="0" borderId="34" xfId="0" applyNumberFormat="1" applyFont="1" applyBorder="1" applyAlignment="1">
      <alignment horizontal="center" vertical="center"/>
    </xf>
    <xf numFmtId="172" fontId="4" fillId="0" borderId="31" xfId="0" applyNumberFormat="1" applyFont="1" applyBorder="1" applyAlignment="1">
      <alignment horizontal="center" vertical="center"/>
    </xf>
    <xf numFmtId="172" fontId="4" fillId="0" borderId="35" xfId="0" applyNumberFormat="1" applyFont="1" applyBorder="1" applyAlignment="1">
      <alignment horizontal="center" vertical="center"/>
    </xf>
    <xf numFmtId="172" fontId="4" fillId="0" borderId="57" xfId="0" applyNumberFormat="1" applyFont="1" applyBorder="1" applyAlignment="1">
      <alignment horizontal="center" vertical="center"/>
    </xf>
    <xf numFmtId="172" fontId="4" fillId="0" borderId="36" xfId="0" applyNumberFormat="1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/>
    </xf>
    <xf numFmtId="172" fontId="4" fillId="0" borderId="26" xfId="0" applyNumberFormat="1" applyFont="1" applyBorder="1" applyAlignment="1">
      <alignment horizontal="center" vertical="center"/>
    </xf>
    <xf numFmtId="172" fontId="4" fillId="0" borderId="38" xfId="0" applyNumberFormat="1" applyFont="1" applyBorder="1" applyAlignment="1">
      <alignment horizontal="center" vertical="center"/>
    </xf>
    <xf numFmtId="172" fontId="4" fillId="0" borderId="33" xfId="0" applyNumberFormat="1" applyFont="1" applyBorder="1" applyAlignment="1">
      <alignment horizontal="center" vertical="center"/>
    </xf>
    <xf numFmtId="172" fontId="7" fillId="0" borderId="34" xfId="0" applyNumberFormat="1" applyFont="1" applyBorder="1" applyAlignment="1">
      <alignment horizontal="left" vertical="center" wrapText="1"/>
    </xf>
    <xf numFmtId="172" fontId="7" fillId="0" borderId="14" xfId="0" applyNumberFormat="1" applyFont="1" applyBorder="1" applyAlignment="1">
      <alignment horizontal="left" vertical="center" wrapText="1"/>
    </xf>
    <xf numFmtId="172" fontId="6" fillId="0" borderId="23" xfId="57" applyNumberFormat="1" applyFont="1" applyBorder="1" applyAlignment="1">
      <alignment vertical="center"/>
    </xf>
    <xf numFmtId="172" fontId="6" fillId="0" borderId="26" xfId="57" applyNumberFormat="1" applyFont="1" applyBorder="1" applyAlignment="1">
      <alignment vertical="center"/>
    </xf>
    <xf numFmtId="172" fontId="6" fillId="0" borderId="48" xfId="57" applyNumberFormat="1" applyFont="1" applyBorder="1" applyAlignment="1">
      <alignment vertical="center"/>
    </xf>
    <xf numFmtId="172" fontId="6" fillId="0" borderId="23" xfId="0" applyNumberFormat="1" applyFont="1" applyBorder="1" applyAlignment="1">
      <alignment vertical="center"/>
    </xf>
    <xf numFmtId="172" fontId="6" fillId="0" borderId="26" xfId="0" applyNumberFormat="1" applyFont="1" applyBorder="1" applyAlignment="1">
      <alignment vertical="center"/>
    </xf>
    <xf numFmtId="172" fontId="6" fillId="0" borderId="48" xfId="0" applyNumberFormat="1" applyFont="1" applyBorder="1" applyAlignment="1">
      <alignment vertical="center"/>
    </xf>
    <xf numFmtId="172" fontId="5" fillId="0" borderId="17" xfId="0" applyNumberFormat="1" applyFont="1" applyBorder="1" applyAlignment="1">
      <alignment horizontal="left" vertical="center" wrapText="1"/>
    </xf>
    <xf numFmtId="172" fontId="5" fillId="0" borderId="66" xfId="0" applyNumberFormat="1" applyFont="1" applyBorder="1" applyAlignment="1">
      <alignment horizontal="left" vertical="center" wrapText="1"/>
    </xf>
    <xf numFmtId="172" fontId="6" fillId="0" borderId="23" xfId="57" applyNumberFormat="1" applyFont="1" applyBorder="1" applyAlignment="1">
      <alignment vertical="center"/>
    </xf>
    <xf numFmtId="172" fontId="6" fillId="0" borderId="48" xfId="57" applyNumberFormat="1" applyFont="1" applyBorder="1" applyAlignment="1">
      <alignment vertical="center"/>
    </xf>
    <xf numFmtId="172" fontId="3" fillId="0" borderId="36" xfId="57" applyNumberFormat="1" applyFont="1" applyBorder="1" applyAlignment="1">
      <alignment vertical="center" wrapText="1"/>
    </xf>
    <xf numFmtId="172" fontId="8" fillId="0" borderId="48" xfId="0" applyNumberFormat="1" applyFont="1" applyBorder="1" applyAlignment="1">
      <alignment vertical="center" wrapText="1"/>
    </xf>
    <xf numFmtId="4" fontId="6" fillId="35" borderId="24" xfId="0" applyNumberFormat="1" applyFont="1" applyFill="1" applyBorder="1" applyAlignment="1">
      <alignment horizontal="center" vertical="center" wrapText="1"/>
    </xf>
    <xf numFmtId="4" fontId="6" fillId="35" borderId="68" xfId="0" applyNumberFormat="1" applyFont="1" applyFill="1" applyBorder="1" applyAlignment="1">
      <alignment horizontal="center" vertical="center"/>
    </xf>
    <xf numFmtId="4" fontId="6" fillId="35" borderId="4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полнение облбюджета" xfId="52"/>
    <cellStyle name="Обычный_ис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34">
      <selection activeCell="G44" sqref="G44"/>
    </sheetView>
  </sheetViews>
  <sheetFormatPr defaultColWidth="9.00390625" defaultRowHeight="12.75"/>
  <cols>
    <col min="1" max="1" width="40.125" style="1" customWidth="1"/>
    <col min="2" max="3" width="19.25390625" style="71" customWidth="1"/>
    <col min="4" max="4" width="9.75390625" style="71" customWidth="1"/>
    <col min="5" max="5" width="8.25390625" style="1" hidden="1" customWidth="1"/>
    <col min="6" max="6" width="6.375" style="1" hidden="1" customWidth="1"/>
    <col min="7" max="7" width="34.00390625" style="1" customWidth="1"/>
    <col min="8" max="8" width="9.75390625" style="1" hidden="1" customWidth="1"/>
    <col min="9" max="9" width="17.75390625" style="124" customWidth="1"/>
    <col min="10" max="10" width="17.625" style="124" customWidth="1"/>
    <col min="11" max="11" width="8.75390625" style="71" customWidth="1"/>
    <col min="12" max="12" width="8.125" style="1" hidden="1" customWidth="1"/>
    <col min="13" max="13" width="18.375" style="1" customWidth="1"/>
    <col min="14" max="14" width="21.125" style="1" customWidth="1"/>
    <col min="15" max="16384" width="9.125" style="1" customWidth="1"/>
  </cols>
  <sheetData>
    <row r="1" spans="1:11" ht="19.5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74"/>
    </row>
    <row r="2" spans="1:11" ht="37.5" customHeight="1">
      <c r="A2" s="227" t="s">
        <v>112</v>
      </c>
      <c r="B2" s="227"/>
      <c r="C2" s="227"/>
      <c r="D2" s="227"/>
      <c r="E2" s="227"/>
      <c r="F2" s="227"/>
      <c r="G2" s="227"/>
      <c r="H2" s="227"/>
      <c r="I2" s="227"/>
      <c r="J2" s="227"/>
      <c r="K2" s="68"/>
    </row>
    <row r="3" spans="1:11" ht="14.25" customHeight="1" thickBot="1">
      <c r="A3" s="2"/>
      <c r="B3" s="68"/>
      <c r="C3" s="68"/>
      <c r="D3" s="68"/>
      <c r="E3" s="2"/>
      <c r="F3" s="2"/>
      <c r="G3" s="2"/>
      <c r="H3" s="2"/>
      <c r="I3" s="114"/>
      <c r="J3" s="114"/>
      <c r="K3" s="68" t="s">
        <v>76</v>
      </c>
    </row>
    <row r="4" spans="1:12" ht="12.75">
      <c r="A4" s="228" t="s">
        <v>54</v>
      </c>
      <c r="B4" s="41" t="s">
        <v>57</v>
      </c>
      <c r="C4" s="44" t="s">
        <v>58</v>
      </c>
      <c r="D4" s="41" t="s">
        <v>2</v>
      </c>
      <c r="E4" s="156" t="s">
        <v>2</v>
      </c>
      <c r="F4" s="231" t="s">
        <v>3</v>
      </c>
      <c r="G4" s="232"/>
      <c r="H4" s="41" t="s">
        <v>1</v>
      </c>
      <c r="I4" s="115" t="s">
        <v>57</v>
      </c>
      <c r="J4" s="126" t="s">
        <v>58</v>
      </c>
      <c r="K4" s="41" t="s">
        <v>2</v>
      </c>
      <c r="L4" s="59" t="s">
        <v>2</v>
      </c>
    </row>
    <row r="5" spans="1:12" ht="12.75">
      <c r="A5" s="229"/>
      <c r="B5" s="42" t="s">
        <v>5</v>
      </c>
      <c r="C5" s="45" t="s">
        <v>60</v>
      </c>
      <c r="D5" s="42" t="s">
        <v>6</v>
      </c>
      <c r="E5" s="157" t="s">
        <v>6</v>
      </c>
      <c r="F5" s="233"/>
      <c r="G5" s="234"/>
      <c r="H5" s="42" t="s">
        <v>4</v>
      </c>
      <c r="I5" s="116" t="s">
        <v>5</v>
      </c>
      <c r="J5" s="127" t="s">
        <v>60</v>
      </c>
      <c r="K5" s="42" t="s">
        <v>6</v>
      </c>
      <c r="L5" s="60" t="s">
        <v>6</v>
      </c>
    </row>
    <row r="6" spans="1:12" ht="13.5" thickBot="1">
      <c r="A6" s="230"/>
      <c r="B6" s="43" t="s">
        <v>7</v>
      </c>
      <c r="C6" s="83">
        <v>45352</v>
      </c>
      <c r="D6" s="42" t="s">
        <v>7</v>
      </c>
      <c r="E6" s="158" t="s">
        <v>4</v>
      </c>
      <c r="F6" s="235"/>
      <c r="G6" s="236"/>
      <c r="H6" s="43"/>
      <c r="I6" s="117" t="s">
        <v>7</v>
      </c>
      <c r="J6" s="83">
        <v>45352</v>
      </c>
      <c r="K6" s="42" t="s">
        <v>7</v>
      </c>
      <c r="L6" s="61" t="s">
        <v>4</v>
      </c>
    </row>
    <row r="7" spans="1:12" ht="24.75" thickBot="1">
      <c r="A7" s="64" t="s">
        <v>55</v>
      </c>
      <c r="B7" s="100">
        <f>B8+B9+B10+B15+B19+B21+B29+B31+B32+B35+B37</f>
        <v>50097063</v>
      </c>
      <c r="C7" s="100">
        <f>C8+C9+C10+C15+C19+C21+C29+C31+C32+C35+C37</f>
        <v>5551980.04</v>
      </c>
      <c r="D7" s="69">
        <f>C7/B7*100</f>
        <v>11.082446170546964</v>
      </c>
      <c r="E7" s="3" t="e">
        <f>C7/#REF!</f>
        <v>#REF!</v>
      </c>
      <c r="F7" s="4" t="s">
        <v>8</v>
      </c>
      <c r="G7" s="140" t="s">
        <v>9</v>
      </c>
      <c r="H7" s="141"/>
      <c r="I7" s="205">
        <v>63691334</v>
      </c>
      <c r="J7" s="208">
        <v>6485421.82</v>
      </c>
      <c r="K7" s="69">
        <f aca="true" t="shared" si="0" ref="K7:K33">J7/I7*100</f>
        <v>10.182581228397572</v>
      </c>
      <c r="L7" s="5" t="e">
        <f>I7/H7</f>
        <v>#DIV/0!</v>
      </c>
    </row>
    <row r="8" spans="1:13" ht="50.25" customHeight="1" thickBot="1">
      <c r="A8" s="56" t="s">
        <v>63</v>
      </c>
      <c r="B8" s="101">
        <v>19300000</v>
      </c>
      <c r="C8" s="101">
        <v>2055468.12</v>
      </c>
      <c r="D8" s="69">
        <f aca="true" t="shared" si="1" ref="D8:D50">C8/B8*100</f>
        <v>10.650093886010364</v>
      </c>
      <c r="E8" s="3" t="e">
        <f>C8/#REF!</f>
        <v>#REF!</v>
      </c>
      <c r="F8" s="6" t="s">
        <v>10</v>
      </c>
      <c r="G8" s="49" t="s">
        <v>11</v>
      </c>
      <c r="H8" s="50"/>
      <c r="I8" s="214">
        <v>48558677</v>
      </c>
      <c r="J8" s="214">
        <v>4775097.27</v>
      </c>
      <c r="K8" s="76">
        <f t="shared" si="0"/>
        <v>9.833664269724645</v>
      </c>
      <c r="L8" s="8" t="e">
        <f>I8/H8</f>
        <v>#DIV/0!</v>
      </c>
      <c r="M8" s="134"/>
    </row>
    <row r="9" spans="1:13" ht="50.25" customHeight="1" thickBot="1">
      <c r="A9" s="159" t="s">
        <v>84</v>
      </c>
      <c r="B9" s="101">
        <v>8615408</v>
      </c>
      <c r="C9" s="101">
        <v>1497084.67</v>
      </c>
      <c r="D9" s="69">
        <f t="shared" si="1"/>
        <v>17.376828468251297</v>
      </c>
      <c r="E9" s="3"/>
      <c r="F9" s="137"/>
      <c r="G9" s="144" t="s">
        <v>51</v>
      </c>
      <c r="H9" s="48"/>
      <c r="I9" s="207">
        <v>338600</v>
      </c>
      <c r="J9" s="207">
        <v>36304.72</v>
      </c>
      <c r="K9" s="149">
        <f>J9/I9*100</f>
        <v>10.722008269344359</v>
      </c>
      <c r="L9" s="21"/>
      <c r="M9" s="134"/>
    </row>
    <row r="10" spans="1:12" ht="39.75" customHeight="1" thickBot="1">
      <c r="A10" s="160" t="s">
        <v>14</v>
      </c>
      <c r="B10" s="138">
        <f>B11+B12+B13+B14</f>
        <v>9231185</v>
      </c>
      <c r="C10" s="138">
        <f>C11+C12+C13+C14</f>
        <v>332643.27</v>
      </c>
      <c r="D10" s="69">
        <f t="shared" si="1"/>
        <v>3.603473118564952</v>
      </c>
      <c r="E10" s="3"/>
      <c r="F10" s="10"/>
      <c r="G10" s="142" t="s">
        <v>13</v>
      </c>
      <c r="H10" s="143"/>
      <c r="I10" s="204">
        <f>I11+I13</f>
        <v>6180915</v>
      </c>
      <c r="J10" s="204">
        <v>502043.51</v>
      </c>
      <c r="K10" s="77">
        <f>J10/I10*100</f>
        <v>8.122478791570503</v>
      </c>
      <c r="L10" s="21"/>
    </row>
    <row r="11" spans="1:12" ht="44.25" customHeight="1" thickBot="1">
      <c r="A11" s="161" t="s">
        <v>56</v>
      </c>
      <c r="B11" s="97">
        <v>8485117</v>
      </c>
      <c r="C11" s="97">
        <v>201963.86</v>
      </c>
      <c r="D11" s="69">
        <f t="shared" si="1"/>
        <v>2.380213024758527</v>
      </c>
      <c r="E11" s="3" t="e">
        <f>C10/#REF!</f>
        <v>#REF!</v>
      </c>
      <c r="F11" s="11" t="s">
        <v>12</v>
      </c>
      <c r="G11" s="237" t="s">
        <v>96</v>
      </c>
      <c r="H11" s="17"/>
      <c r="I11" s="120">
        <v>5895655</v>
      </c>
      <c r="J11" s="209">
        <v>502043.51</v>
      </c>
      <c r="K11" s="69">
        <f>J11/I11*100</f>
        <v>8.515483182106145</v>
      </c>
      <c r="L11" s="14" t="e">
        <f>I11/H11</f>
        <v>#DIV/0!</v>
      </c>
    </row>
    <row r="12" spans="1:12" ht="21.75" customHeight="1" thickBot="1">
      <c r="A12" s="185" t="s">
        <v>106</v>
      </c>
      <c r="B12" s="97">
        <v>0</v>
      </c>
      <c r="C12" s="186">
        <v>0</v>
      </c>
      <c r="D12" s="69" t="e">
        <f t="shared" si="1"/>
        <v>#DIV/0!</v>
      </c>
      <c r="E12" s="3"/>
      <c r="F12" s="62"/>
      <c r="G12" s="238"/>
      <c r="H12" s="17"/>
      <c r="I12" s="120"/>
      <c r="J12" s="209"/>
      <c r="K12" s="69"/>
      <c r="L12" s="38"/>
    </row>
    <row r="13" spans="1:12" ht="28.5" customHeight="1" thickBot="1">
      <c r="A13" s="175" t="s">
        <v>64</v>
      </c>
      <c r="B13" s="98">
        <v>494068</v>
      </c>
      <c r="C13" s="98">
        <v>0</v>
      </c>
      <c r="D13" s="69">
        <f t="shared" si="1"/>
        <v>0</v>
      </c>
      <c r="E13" s="3" t="e">
        <f>C11/#REF!</f>
        <v>#REF!</v>
      </c>
      <c r="F13" s="16" t="s">
        <v>15</v>
      </c>
      <c r="G13" s="7" t="s">
        <v>97</v>
      </c>
      <c r="H13" s="17"/>
      <c r="I13" s="120">
        <v>285260</v>
      </c>
      <c r="J13" s="209">
        <v>0</v>
      </c>
      <c r="K13" s="69">
        <f t="shared" si="0"/>
        <v>0</v>
      </c>
      <c r="L13" s="81" t="e">
        <f>I13/H13</f>
        <v>#DIV/0!</v>
      </c>
    </row>
    <row r="14" spans="1:12" ht="25.5" customHeight="1" thickBot="1">
      <c r="A14" s="175" t="s">
        <v>92</v>
      </c>
      <c r="B14" s="101">
        <v>252000</v>
      </c>
      <c r="C14" s="101">
        <v>130679.41</v>
      </c>
      <c r="D14" s="69">
        <f t="shared" si="1"/>
        <v>51.856908730158736</v>
      </c>
      <c r="E14" s="3" t="e">
        <f>#REF!/#REF!</f>
        <v>#REF!</v>
      </c>
      <c r="F14" s="11" t="s">
        <v>16</v>
      </c>
      <c r="G14" s="53" t="s">
        <v>53</v>
      </c>
      <c r="H14" s="54"/>
      <c r="I14" s="213">
        <f>I16+I17+I18+I20+I21+I19</f>
        <v>51040982.79</v>
      </c>
      <c r="J14" s="213">
        <f>J16+J17+J18+J20+J21+J19</f>
        <v>11243414.17</v>
      </c>
      <c r="K14" s="75">
        <f t="shared" si="0"/>
        <v>22.028208618668724</v>
      </c>
      <c r="L14" s="82"/>
    </row>
    <row r="15" spans="1:12" ht="24.75" customHeight="1" thickBot="1">
      <c r="A15" s="174" t="s">
        <v>93</v>
      </c>
      <c r="B15" s="138">
        <f>B16+B17+B18</f>
        <v>3762179</v>
      </c>
      <c r="C15" s="138">
        <f>C16+C17+C18</f>
        <v>495286.71</v>
      </c>
      <c r="D15" s="69">
        <f t="shared" si="1"/>
        <v>13.164889549380826</v>
      </c>
      <c r="E15" s="3"/>
      <c r="F15" s="62"/>
      <c r="G15" s="172"/>
      <c r="H15" s="173"/>
      <c r="I15" s="108"/>
      <c r="J15" s="210"/>
      <c r="K15" s="162"/>
      <c r="L15" s="82"/>
    </row>
    <row r="16" spans="1:12" ht="16.5" thickBot="1">
      <c r="A16" s="175" t="s">
        <v>102</v>
      </c>
      <c r="B16" s="184">
        <v>1185000</v>
      </c>
      <c r="C16" s="128">
        <v>16394.77</v>
      </c>
      <c r="D16" s="69">
        <f t="shared" si="1"/>
        <v>1.383524894514768</v>
      </c>
      <c r="E16" s="3" t="e">
        <f>C14/#REF!</f>
        <v>#REF!</v>
      </c>
      <c r="F16" s="20"/>
      <c r="G16" s="55" t="s">
        <v>81</v>
      </c>
      <c r="H16" s="50"/>
      <c r="I16" s="101">
        <v>0</v>
      </c>
      <c r="J16" s="171">
        <v>0</v>
      </c>
      <c r="K16" s="76"/>
      <c r="L16" s="8" t="e">
        <f>I16/H16</f>
        <v>#DIV/0!</v>
      </c>
    </row>
    <row r="17" spans="1:12" ht="16.5" thickBot="1">
      <c r="A17" s="92" t="s">
        <v>103</v>
      </c>
      <c r="B17" s="101">
        <v>521471</v>
      </c>
      <c r="C17" s="101">
        <v>172756.41</v>
      </c>
      <c r="D17" s="69">
        <f t="shared" si="1"/>
        <v>33.128670625979204</v>
      </c>
      <c r="E17" s="3" t="e">
        <f>C16/#REF!</f>
        <v>#REF!</v>
      </c>
      <c r="F17" s="20" t="s">
        <v>17</v>
      </c>
      <c r="G17" s="55" t="s">
        <v>19</v>
      </c>
      <c r="H17" s="49"/>
      <c r="I17" s="101">
        <v>0</v>
      </c>
      <c r="J17" s="171">
        <v>0</v>
      </c>
      <c r="K17" s="76" t="e">
        <f t="shared" si="0"/>
        <v>#DIV/0!</v>
      </c>
      <c r="L17" s="21"/>
    </row>
    <row r="18" spans="1:12" ht="16.5" thickBot="1">
      <c r="A18" s="93" t="s">
        <v>104</v>
      </c>
      <c r="B18" s="99">
        <v>2055708</v>
      </c>
      <c r="C18" s="99">
        <v>306135.53</v>
      </c>
      <c r="D18" s="69">
        <f t="shared" si="1"/>
        <v>14.891975416742067</v>
      </c>
      <c r="E18" s="3" t="e">
        <f>C17/#REF!</f>
        <v>#REF!</v>
      </c>
      <c r="F18" s="16" t="s">
        <v>18</v>
      </c>
      <c r="G18" s="56" t="s">
        <v>21</v>
      </c>
      <c r="H18" s="49"/>
      <c r="I18" s="101">
        <v>600000</v>
      </c>
      <c r="J18" s="171">
        <v>0</v>
      </c>
      <c r="K18" s="76">
        <f t="shared" si="0"/>
        <v>0</v>
      </c>
      <c r="L18" s="21"/>
    </row>
    <row r="19" spans="1:12" ht="16.5" thickBot="1">
      <c r="A19" s="15" t="s">
        <v>25</v>
      </c>
      <c r="B19" s="96">
        <v>500000</v>
      </c>
      <c r="C19" s="102">
        <v>82229.22</v>
      </c>
      <c r="D19" s="69">
        <f t="shared" si="1"/>
        <v>16.445844</v>
      </c>
      <c r="E19" s="3"/>
      <c r="F19" s="10"/>
      <c r="G19" s="84" t="s">
        <v>111</v>
      </c>
      <c r="H19" s="85"/>
      <c r="I19" s="99">
        <v>317400</v>
      </c>
      <c r="J19" s="196">
        <v>0</v>
      </c>
      <c r="K19" s="76"/>
      <c r="L19" s="21"/>
    </row>
    <row r="20" spans="1:12" ht="34.5" thickBot="1">
      <c r="A20" s="136" t="s">
        <v>65</v>
      </c>
      <c r="B20" s="96"/>
      <c r="C20" s="102"/>
      <c r="D20" s="69" t="e">
        <f t="shared" si="1"/>
        <v>#DIV/0!</v>
      </c>
      <c r="E20" s="3" t="e">
        <f>C18/#REF!</f>
        <v>#REF!</v>
      </c>
      <c r="F20" s="10" t="s">
        <v>20</v>
      </c>
      <c r="G20" s="199" t="s">
        <v>52</v>
      </c>
      <c r="H20" s="200"/>
      <c r="I20" s="201">
        <v>49146450.79</v>
      </c>
      <c r="J20" s="196">
        <v>11073414.17</v>
      </c>
      <c r="K20" s="86">
        <f t="shared" si="0"/>
        <v>22.5314625817357</v>
      </c>
      <c r="L20" s="242" t="e">
        <f>I20/H20</f>
        <v>#DIV/0!</v>
      </c>
    </row>
    <row r="21" spans="1:12" ht="48.75" thickBot="1">
      <c r="A21" s="90" t="s">
        <v>29</v>
      </c>
      <c r="B21" s="103">
        <f>B23+B26+B28</f>
        <v>3645803</v>
      </c>
      <c r="C21" s="103">
        <v>346260.61</v>
      </c>
      <c r="D21" s="69">
        <f t="shared" si="1"/>
        <v>9.497512893592988</v>
      </c>
      <c r="E21" s="3"/>
      <c r="F21" s="10"/>
      <c r="G21" s="145" t="s">
        <v>108</v>
      </c>
      <c r="H21" s="49"/>
      <c r="I21" s="101">
        <v>977132</v>
      </c>
      <c r="J21" s="101">
        <v>170000</v>
      </c>
      <c r="K21" s="76">
        <f>J21/I21*100</f>
        <v>17.397854128203765</v>
      </c>
      <c r="L21" s="243"/>
    </row>
    <row r="22" spans="1:12" ht="24.75" thickBot="1">
      <c r="A22" s="91" t="s">
        <v>80</v>
      </c>
      <c r="B22" s="104"/>
      <c r="C22" s="104"/>
      <c r="D22" s="69" t="e">
        <f t="shared" si="1"/>
        <v>#DIV/0!</v>
      </c>
      <c r="E22" s="3" t="e">
        <f>C20/#REF!</f>
        <v>#REF!</v>
      </c>
      <c r="F22" s="11" t="s">
        <v>22</v>
      </c>
      <c r="G22" s="51" t="s">
        <v>85</v>
      </c>
      <c r="H22" s="52"/>
      <c r="I22" s="206">
        <f>I23+I24+I25</f>
        <v>15117107.64</v>
      </c>
      <c r="J22" s="206">
        <f>J23+J24+J25</f>
        <v>197560.01</v>
      </c>
      <c r="K22" s="77">
        <f t="shared" si="0"/>
        <v>1.3068638175020628</v>
      </c>
      <c r="L22" s="244"/>
    </row>
    <row r="23" spans="1:12" ht="16.5" thickBot="1">
      <c r="A23" s="223" t="s">
        <v>66</v>
      </c>
      <c r="B23" s="196">
        <v>1728837</v>
      </c>
      <c r="C23" s="196">
        <v>71833.25</v>
      </c>
      <c r="D23" s="69">
        <f t="shared" si="1"/>
        <v>4.155004202246944</v>
      </c>
      <c r="E23" s="3"/>
      <c r="F23" s="11"/>
      <c r="G23" s="169" t="s">
        <v>89</v>
      </c>
      <c r="H23" s="52"/>
      <c r="I23" s="101">
        <v>1356300</v>
      </c>
      <c r="J23" s="170">
        <v>5902.54</v>
      </c>
      <c r="K23" s="77">
        <f t="shared" si="0"/>
        <v>0.43519427855194276</v>
      </c>
      <c r="L23" s="24"/>
    </row>
    <row r="24" spans="1:12" ht="16.5" thickBot="1">
      <c r="A24" s="224"/>
      <c r="B24" s="197"/>
      <c r="C24" s="197"/>
      <c r="D24" s="69" t="e">
        <f t="shared" si="1"/>
        <v>#DIV/0!</v>
      </c>
      <c r="E24" s="3"/>
      <c r="F24" s="11"/>
      <c r="G24" s="169" t="s">
        <v>90</v>
      </c>
      <c r="H24" s="52"/>
      <c r="I24" s="101">
        <v>6708644</v>
      </c>
      <c r="J24" s="170">
        <v>15881.34</v>
      </c>
      <c r="K24" s="77">
        <f t="shared" si="0"/>
        <v>0.2367295089737956</v>
      </c>
      <c r="L24" s="24"/>
    </row>
    <row r="25" spans="1:12" ht="16.5" thickBot="1">
      <c r="A25" s="225"/>
      <c r="B25" s="198"/>
      <c r="C25" s="198"/>
      <c r="D25" s="69" t="e">
        <f t="shared" si="1"/>
        <v>#DIV/0!</v>
      </c>
      <c r="E25" s="3" t="e">
        <f>C22/#REF!</f>
        <v>#REF!</v>
      </c>
      <c r="F25" s="11" t="s">
        <v>23</v>
      </c>
      <c r="G25" s="166" t="s">
        <v>86</v>
      </c>
      <c r="H25" s="23"/>
      <c r="I25" s="101">
        <v>7052163.64</v>
      </c>
      <c r="J25" s="188">
        <v>175776.13</v>
      </c>
      <c r="K25" s="77">
        <f t="shared" si="0"/>
        <v>2.4925134890942493</v>
      </c>
      <c r="L25" s="24"/>
    </row>
    <row r="26" spans="1:12" ht="33" customHeight="1" thickBot="1">
      <c r="A26" s="189" t="s">
        <v>67</v>
      </c>
      <c r="B26" s="190">
        <v>1075666</v>
      </c>
      <c r="C26" s="190">
        <v>127521.46</v>
      </c>
      <c r="D26" s="69">
        <f t="shared" si="1"/>
        <v>11.855116736979696</v>
      </c>
      <c r="E26" s="25" t="e">
        <f>C23/#REF!</f>
        <v>#REF!</v>
      </c>
      <c r="F26" s="245" t="s">
        <v>24</v>
      </c>
      <c r="G26" s="246"/>
      <c r="H26" s="26">
        <f>H27+H28+H29+H30</f>
        <v>0</v>
      </c>
      <c r="I26" s="138">
        <f>I27+I28+I29</f>
        <v>77792798</v>
      </c>
      <c r="J26" s="102">
        <f>J27+J28+J29</f>
        <v>9887524.440000001</v>
      </c>
      <c r="K26" s="77">
        <f t="shared" si="0"/>
        <v>12.710076889122824</v>
      </c>
      <c r="L26" s="247" t="e">
        <f>I26/H26</f>
        <v>#DIV/0!</v>
      </c>
    </row>
    <row r="27" spans="1:12" ht="30.75" customHeight="1" thickBot="1">
      <c r="A27" s="189" t="s">
        <v>91</v>
      </c>
      <c r="B27" s="190">
        <v>0</v>
      </c>
      <c r="C27" s="190">
        <v>0</v>
      </c>
      <c r="D27" s="69" t="e">
        <f t="shared" si="1"/>
        <v>#DIV/0!</v>
      </c>
      <c r="E27" s="58" t="e">
        <f>C26/#REF!</f>
        <v>#REF!</v>
      </c>
      <c r="F27" s="16" t="s">
        <v>26</v>
      </c>
      <c r="G27" s="12" t="s">
        <v>27</v>
      </c>
      <c r="H27" s="13"/>
      <c r="I27" s="121">
        <v>39592832</v>
      </c>
      <c r="J27" s="109">
        <v>5046530.69</v>
      </c>
      <c r="K27" s="77">
        <f t="shared" si="0"/>
        <v>12.746071536383152</v>
      </c>
      <c r="L27" s="248"/>
    </row>
    <row r="28" spans="1:12" ht="36.75" customHeight="1" thickBot="1">
      <c r="A28" s="193" t="s">
        <v>68</v>
      </c>
      <c r="B28" s="190">
        <v>841300</v>
      </c>
      <c r="C28" s="190">
        <v>146905.9</v>
      </c>
      <c r="D28" s="69">
        <f t="shared" si="1"/>
        <v>17.461773445857602</v>
      </c>
      <c r="E28" s="58" t="e">
        <f>C27/#REF!</f>
        <v>#REF!</v>
      </c>
      <c r="F28" s="20" t="s">
        <v>28</v>
      </c>
      <c r="G28" s="64" t="s">
        <v>98</v>
      </c>
      <c r="H28" s="13"/>
      <c r="I28" s="118">
        <v>38199966</v>
      </c>
      <c r="J28" s="109">
        <v>4840993.75</v>
      </c>
      <c r="K28" s="77">
        <f t="shared" si="0"/>
        <v>12.672769787282009</v>
      </c>
      <c r="L28" s="27"/>
    </row>
    <row r="29" spans="1:12" ht="34.5" customHeight="1" thickBot="1">
      <c r="A29" s="194" t="s">
        <v>31</v>
      </c>
      <c r="B29" s="138">
        <v>30892</v>
      </c>
      <c r="C29" s="138">
        <v>1420.81</v>
      </c>
      <c r="D29" s="69">
        <f t="shared" si="1"/>
        <v>4.599281367344296</v>
      </c>
      <c r="E29" s="58" t="e">
        <f>C28/#REF!</f>
        <v>#REF!</v>
      </c>
      <c r="F29" s="20" t="s">
        <v>30</v>
      </c>
      <c r="G29" s="87" t="s">
        <v>82</v>
      </c>
      <c r="H29" s="89"/>
      <c r="I29" s="118">
        <v>0</v>
      </c>
      <c r="J29" s="109">
        <v>0</v>
      </c>
      <c r="K29" s="77" t="e">
        <f t="shared" si="0"/>
        <v>#DIV/0!</v>
      </c>
      <c r="L29" s="247" t="e">
        <f>I29/H29</f>
        <v>#DIV/0!</v>
      </c>
    </row>
    <row r="30" spans="1:12" ht="24.75" thickBot="1">
      <c r="A30" s="49" t="s">
        <v>69</v>
      </c>
      <c r="B30" s="101">
        <v>30892</v>
      </c>
      <c r="C30" s="101">
        <v>1420.81</v>
      </c>
      <c r="D30" s="69">
        <f t="shared" si="1"/>
        <v>4.599281367344296</v>
      </c>
      <c r="E30" s="58" t="e">
        <f>C29/#REF!</f>
        <v>#REF!</v>
      </c>
      <c r="F30" s="62" t="s">
        <v>32</v>
      </c>
      <c r="G30" s="34" t="s">
        <v>33</v>
      </c>
      <c r="H30" s="28"/>
      <c r="I30" s="119">
        <v>12312400</v>
      </c>
      <c r="J30" s="128">
        <v>1735232.82</v>
      </c>
      <c r="K30" s="77">
        <f t="shared" si="0"/>
        <v>14.09337594620058</v>
      </c>
      <c r="L30" s="248"/>
    </row>
    <row r="31" spans="1:12" ht="24.75" thickBot="1">
      <c r="A31" s="192" t="s">
        <v>34</v>
      </c>
      <c r="B31" s="191">
        <v>3315096</v>
      </c>
      <c r="C31" s="191">
        <v>436002.81</v>
      </c>
      <c r="D31" s="69">
        <f t="shared" si="1"/>
        <v>13.152041750827125</v>
      </c>
      <c r="E31" s="58"/>
      <c r="F31" s="62"/>
      <c r="G31" s="87" t="s">
        <v>61</v>
      </c>
      <c r="H31" s="28"/>
      <c r="I31" s="101">
        <v>120000</v>
      </c>
      <c r="J31" s="129">
        <v>12038.76</v>
      </c>
      <c r="K31" s="132">
        <f>J31/I31*100</f>
        <v>10.0323</v>
      </c>
      <c r="L31" s="27"/>
    </row>
    <row r="32" spans="1:12" ht="36.75" thickBot="1">
      <c r="A32" s="94" t="s">
        <v>70</v>
      </c>
      <c r="B32" s="107">
        <f>B33+B34</f>
        <v>50000</v>
      </c>
      <c r="C32" s="107">
        <f>C33+C34</f>
        <v>17477.4</v>
      </c>
      <c r="D32" s="69">
        <f t="shared" si="1"/>
        <v>34.954800000000006</v>
      </c>
      <c r="E32" s="58"/>
      <c r="F32" s="62"/>
      <c r="G32" s="87" t="s">
        <v>62</v>
      </c>
      <c r="H32" s="28"/>
      <c r="I32" s="214">
        <v>100000</v>
      </c>
      <c r="J32" s="214">
        <v>0</v>
      </c>
      <c r="K32" s="88">
        <f t="shared" si="0"/>
        <v>0</v>
      </c>
      <c r="L32" s="27"/>
    </row>
    <row r="33" spans="1:12" ht="50.25" customHeight="1" thickBot="1">
      <c r="A33" s="161" t="s">
        <v>71</v>
      </c>
      <c r="B33" s="108">
        <v>25000</v>
      </c>
      <c r="C33" s="108">
        <v>0</v>
      </c>
      <c r="D33" s="69">
        <f t="shared" si="1"/>
        <v>0</v>
      </c>
      <c r="E33" s="58" t="e">
        <f>C30/#REF!</f>
        <v>#REF!</v>
      </c>
      <c r="F33" s="22">
        <v>1100</v>
      </c>
      <c r="G33" s="67" t="s">
        <v>107</v>
      </c>
      <c r="H33" s="46"/>
      <c r="I33" s="214">
        <v>5345526</v>
      </c>
      <c r="J33" s="215">
        <v>82367.81</v>
      </c>
      <c r="K33" s="77">
        <f t="shared" si="0"/>
        <v>1.5408738073671329</v>
      </c>
      <c r="L33" s="80" t="e">
        <f>#REF!/#REF!</f>
        <v>#REF!</v>
      </c>
    </row>
    <row r="34" spans="1:12" ht="29.25" customHeight="1" thickBot="1">
      <c r="A34" s="93" t="s">
        <v>72</v>
      </c>
      <c r="B34" s="105">
        <v>25000</v>
      </c>
      <c r="C34" s="105">
        <v>17477.4</v>
      </c>
      <c r="D34" s="69">
        <f t="shared" si="1"/>
        <v>69.90960000000001</v>
      </c>
      <c r="E34" s="58" t="e">
        <f>#REF!/#REF!</f>
        <v>#REF!</v>
      </c>
      <c r="F34" s="20"/>
      <c r="G34" s="29" t="s">
        <v>35</v>
      </c>
      <c r="H34" s="30">
        <f>H6+H11+H14+H25+H26+H27</f>
        <v>0</v>
      </c>
      <c r="I34" s="113">
        <f>I7+I9+I10+I14+I22+I26+I33+I30+I31+I32</f>
        <v>232039663.43</v>
      </c>
      <c r="J34" s="113">
        <f>J7+J9+J10+J14+J22+J26+J33+J30+J31+J32</f>
        <v>30181908.060000002</v>
      </c>
      <c r="K34" s="78">
        <f>J34/I34*100</f>
        <v>13.007219375279371</v>
      </c>
      <c r="L34" s="249" t="e">
        <f>I37/H37</f>
        <v>#DIV/0!</v>
      </c>
    </row>
    <row r="35" spans="1:12" ht="30.75" customHeight="1" thickBot="1">
      <c r="A35" s="90" t="s">
        <v>38</v>
      </c>
      <c r="B35" s="106">
        <f>B36</f>
        <v>72500</v>
      </c>
      <c r="C35" s="106">
        <f>C36</f>
        <v>606.42</v>
      </c>
      <c r="D35" s="69">
        <f t="shared" si="1"/>
        <v>0.8364413793103447</v>
      </c>
      <c r="E35" s="58" t="e">
        <f>C34/#REF!</f>
        <v>#REF!</v>
      </c>
      <c r="F35" s="20"/>
      <c r="G35" s="31" t="s">
        <v>36</v>
      </c>
      <c r="H35" s="32"/>
      <c r="I35" s="122">
        <f>B50-I34</f>
        <v>-14154560.430000007</v>
      </c>
      <c r="J35" s="130">
        <f>C50-J34</f>
        <v>-593284.950000003</v>
      </c>
      <c r="K35" s="79"/>
      <c r="L35" s="250"/>
    </row>
    <row r="36" spans="1:12" ht="21.75" customHeight="1" thickBot="1">
      <c r="A36" s="56" t="s">
        <v>105</v>
      </c>
      <c r="B36" s="101">
        <v>72500</v>
      </c>
      <c r="C36" s="101">
        <v>606.42</v>
      </c>
      <c r="D36" s="69">
        <f t="shared" si="1"/>
        <v>0.8364413793103447</v>
      </c>
      <c r="E36" s="58"/>
      <c r="F36" s="20"/>
      <c r="G36" s="177"/>
      <c r="H36" s="178"/>
      <c r="I36" s="179"/>
      <c r="J36" s="179"/>
      <c r="K36" s="180"/>
      <c r="L36" s="181"/>
    </row>
    <row r="37" spans="1:12" ht="16.5" thickBot="1">
      <c r="A37" s="195" t="s">
        <v>110</v>
      </c>
      <c r="B37" s="101">
        <v>1574000</v>
      </c>
      <c r="C37" s="101">
        <v>287500</v>
      </c>
      <c r="D37" s="69">
        <f t="shared" si="1"/>
        <v>18.26556543837357</v>
      </c>
      <c r="E37" s="58" t="e">
        <f>C35/#REF!</f>
        <v>#REF!</v>
      </c>
      <c r="F37" s="20"/>
      <c r="G37" s="7" t="s">
        <v>37</v>
      </c>
      <c r="H37" s="17"/>
      <c r="I37" s="216"/>
      <c r="J37" s="216"/>
      <c r="K37" s="69"/>
      <c r="L37" s="239" t="e">
        <f>I39/H39</f>
        <v>#DIV/0!</v>
      </c>
    </row>
    <row r="38" spans="1:12" ht="32.25" customHeight="1" thickBot="1">
      <c r="A38" s="163" t="s">
        <v>109</v>
      </c>
      <c r="B38" s="101">
        <v>0</v>
      </c>
      <c r="C38" s="101">
        <v>0</v>
      </c>
      <c r="D38" s="69" t="e">
        <f t="shared" si="1"/>
        <v>#DIV/0!</v>
      </c>
      <c r="E38" s="35" t="e">
        <f>#REF!/#REF!</f>
        <v>#REF!</v>
      </c>
      <c r="F38" s="16" t="s">
        <v>39</v>
      </c>
      <c r="G38" s="135" t="s">
        <v>78</v>
      </c>
      <c r="H38" s="57"/>
      <c r="I38" s="216">
        <v>0</v>
      </c>
      <c r="J38" s="216">
        <v>0</v>
      </c>
      <c r="K38" s="70"/>
      <c r="L38" s="240"/>
    </row>
    <row r="39" spans="1:12" ht="42.75" customHeight="1" thickBot="1">
      <c r="A39" s="167" t="s">
        <v>87</v>
      </c>
      <c r="B39" s="113">
        <f>B7</f>
        <v>50097063</v>
      </c>
      <c r="C39" s="113">
        <f>C7</f>
        <v>5551980.04</v>
      </c>
      <c r="D39" s="202">
        <f t="shared" si="1"/>
        <v>11.082446170546964</v>
      </c>
      <c r="E39" s="35"/>
      <c r="F39" s="10"/>
      <c r="G39" s="135" t="s">
        <v>77</v>
      </c>
      <c r="H39" s="22"/>
      <c r="I39" s="217">
        <v>0</v>
      </c>
      <c r="J39" s="217">
        <v>0</v>
      </c>
      <c r="K39" s="70"/>
      <c r="L39" s="240"/>
    </row>
    <row r="40" spans="1:14" ht="36.75" thickBot="1">
      <c r="A40" s="95" t="s">
        <v>41</v>
      </c>
      <c r="B40" s="111">
        <f>B41+B44+B45+B46+B47</f>
        <v>167788040</v>
      </c>
      <c r="C40" s="111">
        <f>C41+C44+C45+C46+C47+C48+C49</f>
        <v>24036643.07</v>
      </c>
      <c r="D40" s="203">
        <f t="shared" si="1"/>
        <v>14.325599768612829</v>
      </c>
      <c r="E40" s="3" t="e">
        <f>C39/#REF!</f>
        <v>#REF!</v>
      </c>
      <c r="F40" s="10" t="s">
        <v>40</v>
      </c>
      <c r="G40" s="18" t="s">
        <v>59</v>
      </c>
      <c r="H40" s="19"/>
      <c r="I40" s="251">
        <v>2000000</v>
      </c>
      <c r="J40" s="251">
        <v>0</v>
      </c>
      <c r="K40" s="70"/>
      <c r="L40" s="241"/>
      <c r="N40" s="139"/>
    </row>
    <row r="41" spans="1:12" ht="25.5" customHeight="1" thickBot="1">
      <c r="A41" s="56" t="s">
        <v>43</v>
      </c>
      <c r="B41" s="101">
        <v>49422000</v>
      </c>
      <c r="C41" s="101">
        <v>8237000</v>
      </c>
      <c r="D41" s="203">
        <f t="shared" si="1"/>
        <v>16.666666666666664</v>
      </c>
      <c r="E41" s="3" t="e">
        <f>C40/#REF!</f>
        <v>#REF!</v>
      </c>
      <c r="F41" s="36" t="s">
        <v>42</v>
      </c>
      <c r="G41" s="18" t="s">
        <v>88</v>
      </c>
      <c r="H41" s="22"/>
      <c r="I41" s="217">
        <v>-2000000</v>
      </c>
      <c r="J41" s="217">
        <v>0</v>
      </c>
      <c r="K41" s="65"/>
      <c r="L41" s="33" t="e">
        <f>#REF!/#REF!</f>
        <v>#REF!</v>
      </c>
    </row>
    <row r="42" spans="1:12" ht="24" customHeight="1" thickBot="1">
      <c r="A42" s="55" t="s">
        <v>45</v>
      </c>
      <c r="B42" s="101">
        <v>49422000</v>
      </c>
      <c r="C42" s="101">
        <v>8237000</v>
      </c>
      <c r="D42" s="203">
        <f t="shared" si="1"/>
        <v>16.666666666666664</v>
      </c>
      <c r="E42" s="3"/>
      <c r="F42" s="36"/>
      <c r="G42" s="47" t="s">
        <v>79</v>
      </c>
      <c r="H42" s="22"/>
      <c r="I42" s="217">
        <v>14154560.43</v>
      </c>
      <c r="J42" s="217">
        <v>593284.95</v>
      </c>
      <c r="K42" s="66"/>
      <c r="L42" s="33"/>
    </row>
    <row r="43" spans="1:12" ht="23.25" customHeight="1" thickBot="1">
      <c r="A43" s="55" t="s">
        <v>94</v>
      </c>
      <c r="B43" s="101">
        <v>0</v>
      </c>
      <c r="C43" s="101">
        <v>0</v>
      </c>
      <c r="D43" s="203" t="e">
        <f t="shared" si="1"/>
        <v>#DIV/0!</v>
      </c>
      <c r="E43" s="3"/>
      <c r="F43" s="36"/>
      <c r="G43" s="176"/>
      <c r="H43" s="22"/>
      <c r="I43" s="252"/>
      <c r="J43" s="252"/>
      <c r="K43" s="66"/>
      <c r="L43" s="33"/>
    </row>
    <row r="44" spans="1:12" ht="16.5" thickBot="1">
      <c r="A44" s="56" t="s">
        <v>73</v>
      </c>
      <c r="B44" s="101">
        <v>95266340</v>
      </c>
      <c r="C44" s="101">
        <v>12881081</v>
      </c>
      <c r="D44" s="203">
        <f t="shared" si="1"/>
        <v>13.52112508993208</v>
      </c>
      <c r="E44" s="3" t="e">
        <f>C41/#REF!</f>
        <v>#REF!</v>
      </c>
      <c r="F44" s="36" t="s">
        <v>44</v>
      </c>
      <c r="G44" s="168" t="s">
        <v>46</v>
      </c>
      <c r="H44" s="22"/>
      <c r="I44" s="253">
        <v>-219885103</v>
      </c>
      <c r="J44" s="253">
        <v>-29588623.11</v>
      </c>
      <c r="K44" s="70"/>
      <c r="L44" s="8" t="e">
        <f>I44/H44</f>
        <v>#DIV/0!</v>
      </c>
    </row>
    <row r="45" spans="1:12" ht="16.5" thickBot="1">
      <c r="A45" s="164" t="s">
        <v>47</v>
      </c>
      <c r="B45" s="101">
        <v>21629400</v>
      </c>
      <c r="C45" s="101">
        <v>2921765.74</v>
      </c>
      <c r="D45" s="203">
        <f t="shared" si="1"/>
        <v>13.508306934080466</v>
      </c>
      <c r="E45" s="3" t="e">
        <f>#REF!/#REF!</f>
        <v>#REF!</v>
      </c>
      <c r="F45" s="16"/>
      <c r="G45" s="37" t="s">
        <v>48</v>
      </c>
      <c r="H45" s="22"/>
      <c r="I45" s="217">
        <v>234039663.43</v>
      </c>
      <c r="J45" s="217">
        <v>30181908.06</v>
      </c>
      <c r="K45" s="76"/>
      <c r="L45" s="8" t="e">
        <f>#REF!/#REF!</f>
        <v>#REF!</v>
      </c>
    </row>
    <row r="46" spans="1:12" ht="16.5" thickBot="1">
      <c r="A46" s="164" t="s">
        <v>75</v>
      </c>
      <c r="B46" s="101">
        <v>1470300</v>
      </c>
      <c r="C46" s="101">
        <v>0</v>
      </c>
      <c r="D46" s="203">
        <f t="shared" si="1"/>
        <v>0</v>
      </c>
      <c r="E46" s="3" t="e">
        <f>#REF!/#REF!</f>
        <v>#REF!</v>
      </c>
      <c r="F46" s="16"/>
      <c r="G46" s="37"/>
      <c r="H46" s="22"/>
      <c r="I46" s="218"/>
      <c r="J46" s="219"/>
      <c r="K46" s="70"/>
      <c r="L46" s="8"/>
    </row>
    <row r="47" spans="1:12" ht="16.5" thickBot="1">
      <c r="A47" s="165" t="s">
        <v>83</v>
      </c>
      <c r="B47" s="99">
        <v>0</v>
      </c>
      <c r="C47" s="99">
        <v>0</v>
      </c>
      <c r="D47" s="203" t="e">
        <f t="shared" si="1"/>
        <v>#DIV/0!</v>
      </c>
      <c r="E47" s="3"/>
      <c r="F47" s="16"/>
      <c r="G47" s="37"/>
      <c r="H47" s="22"/>
      <c r="I47" s="123"/>
      <c r="J47" s="131"/>
      <c r="K47" s="70"/>
      <c r="L47" s="8"/>
    </row>
    <row r="48" spans="1:12" ht="51.75" thickBot="1">
      <c r="A48" s="165" t="s">
        <v>74</v>
      </c>
      <c r="B48" s="99">
        <v>0</v>
      </c>
      <c r="C48" s="99">
        <v>-3203.67</v>
      </c>
      <c r="D48" s="203" t="e">
        <f t="shared" si="1"/>
        <v>#DIV/0!</v>
      </c>
      <c r="E48" s="3"/>
      <c r="F48" s="16"/>
      <c r="G48" s="37"/>
      <c r="H48" s="22"/>
      <c r="I48" s="123"/>
      <c r="J48" s="131"/>
      <c r="K48" s="70"/>
      <c r="L48" s="8"/>
    </row>
    <row r="49" spans="1:12" ht="16.5" thickBot="1">
      <c r="A49" s="187"/>
      <c r="B49" s="99">
        <v>0</v>
      </c>
      <c r="C49" s="99">
        <v>0</v>
      </c>
      <c r="D49" s="203" t="e">
        <f t="shared" si="1"/>
        <v>#DIV/0!</v>
      </c>
      <c r="E49" s="25"/>
      <c r="F49" s="150"/>
      <c r="G49" s="151"/>
      <c r="H49" s="152"/>
      <c r="I49" s="153"/>
      <c r="J49" s="154"/>
      <c r="K49" s="155"/>
      <c r="L49" s="8"/>
    </row>
    <row r="50" spans="1:12" ht="16.5" thickBot="1">
      <c r="A50" s="110" t="s">
        <v>49</v>
      </c>
      <c r="B50" s="112">
        <f>B39+B40</f>
        <v>217885103</v>
      </c>
      <c r="C50" s="211">
        <f>C39+C40</f>
        <v>29588623.11</v>
      </c>
      <c r="D50" s="212">
        <f t="shared" si="1"/>
        <v>13.579920197664913</v>
      </c>
      <c r="E50" s="25"/>
      <c r="F50" s="10"/>
      <c r="G50" s="146" t="s">
        <v>50</v>
      </c>
      <c r="H50" s="147"/>
      <c r="I50" s="148">
        <f>I34</f>
        <v>232039663.43</v>
      </c>
      <c r="J50" s="148">
        <f>J34</f>
        <v>30181908.060000002</v>
      </c>
      <c r="K50" s="78">
        <f>J50/I50*100</f>
        <v>13.007219375279371</v>
      </c>
      <c r="L50" s="38"/>
    </row>
    <row r="51" spans="5:12" ht="16.5" thickBot="1">
      <c r="E51" s="3"/>
      <c r="F51" s="63"/>
      <c r="L51" s="38"/>
    </row>
    <row r="52" spans="1:12" ht="16.5" customHeight="1" thickBot="1">
      <c r="A52" s="220" t="s">
        <v>95</v>
      </c>
      <c r="B52" s="221"/>
      <c r="C52" s="221"/>
      <c r="D52" s="221"/>
      <c r="E52" s="221"/>
      <c r="F52" s="221"/>
      <c r="G52" s="221"/>
      <c r="H52" s="222"/>
      <c r="I52" s="222"/>
      <c r="L52" s="39" t="e">
        <f>I50/H50</f>
        <v>#DIV/0!</v>
      </c>
    </row>
    <row r="53" spans="1:11" ht="15.75">
      <c r="A53" s="133" t="s">
        <v>101</v>
      </c>
      <c r="B53" s="182" t="s">
        <v>99</v>
      </c>
      <c r="C53" s="72"/>
      <c r="D53" s="73"/>
      <c r="E53" s="40"/>
      <c r="F53" s="40"/>
      <c r="G53" s="40"/>
      <c r="H53" s="9"/>
      <c r="I53" s="125"/>
      <c r="J53" s="125"/>
      <c r="K53" s="73"/>
    </row>
    <row r="54" ht="11.25" customHeight="1">
      <c r="B54" s="183" t="s">
        <v>100</v>
      </c>
    </row>
  </sheetData>
  <sheetProtection/>
  <mergeCells count="13">
    <mergeCell ref="L37:L40"/>
    <mergeCell ref="L20:L22"/>
    <mergeCell ref="F26:G26"/>
    <mergeCell ref="L26:L27"/>
    <mergeCell ref="L29:L30"/>
    <mergeCell ref="L34:L35"/>
    <mergeCell ref="A52:I52"/>
    <mergeCell ref="A23:A25"/>
    <mergeCell ref="A1:J1"/>
    <mergeCell ref="A2:J2"/>
    <mergeCell ref="A4:A6"/>
    <mergeCell ref="F4:G6"/>
    <mergeCell ref="G11:G12"/>
  </mergeCells>
  <printOptions/>
  <pageMargins left="0.19" right="0.31" top="0.24" bottom="0.19" header="0.24" footer="0.17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User68</dc:creator>
  <cp:keywords/>
  <dc:description/>
  <cp:lastModifiedBy>Оксана</cp:lastModifiedBy>
  <cp:lastPrinted>2024-02-08T07:28:49Z</cp:lastPrinted>
  <dcterms:created xsi:type="dcterms:W3CDTF">2005-12-08T05:55:07Z</dcterms:created>
  <dcterms:modified xsi:type="dcterms:W3CDTF">2024-04-08T07:29:14Z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1744097985</vt:i4>
  </property>
  <property fmtid="{D5CDD505-2E9C-101B-9397-08002B2CF9AE}" pid="4" name="_NewReviewCyc">
    <vt:lpwstr/>
  </property>
  <property fmtid="{D5CDD505-2E9C-101B-9397-08002B2CF9AE}" pid="5" name="_EmailSubje">
    <vt:lpwstr>на сайт (заменить)</vt:lpwstr>
  </property>
  <property fmtid="{D5CDD505-2E9C-101B-9397-08002B2CF9AE}" pid="6" name="_AuthorEmailDisplayNa">
    <vt:lpwstr>Лебяжское РФУ</vt:lpwstr>
  </property>
</Properties>
</file>