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50" windowHeight="8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<sst xmlns="http://schemas.openxmlformats.org/spreadsheetml/2006/main" count="121" uniqueCount="106">
  <si>
    <t xml:space="preserve">             С  В  Е  Д  Е  Н  И  Я</t>
  </si>
  <si>
    <t>План</t>
  </si>
  <si>
    <t>% исп-я</t>
  </si>
  <si>
    <t xml:space="preserve">          II. Р А С Х О Д Ы</t>
  </si>
  <si>
    <t>9 месяцев</t>
  </si>
  <si>
    <t>план</t>
  </si>
  <si>
    <t>к плану</t>
  </si>
  <si>
    <t>года</t>
  </si>
  <si>
    <t>0100</t>
  </si>
  <si>
    <t>ОБЩЕГОСУДАРСТВЕННЫЕ ВОПРОСЫ</t>
  </si>
  <si>
    <t>0102,0103,0104</t>
  </si>
  <si>
    <t>в том числе Функционирование законодательных, исполнительных органов власти и  высшего должностного лица</t>
  </si>
  <si>
    <t>0300</t>
  </si>
  <si>
    <t>НАЦИОНАЛЬНАЯ БЕЗОПАСНОСТЬ И ПРАВООХРАНИТЕЛЬНАЯ ДЕЯТЕЛЬНОСТЬ, в том числе</t>
  </si>
  <si>
    <t>НАЛОГИ НА СОВОКУПНЫЙ ДОХОД,           в том числе</t>
  </si>
  <si>
    <t>0302</t>
  </si>
  <si>
    <t>0400</t>
  </si>
  <si>
    <t>0402</t>
  </si>
  <si>
    <t>0405</t>
  </si>
  <si>
    <t>Сельское хозяйство и  рыболовство</t>
  </si>
  <si>
    <t>0408</t>
  </si>
  <si>
    <t>Транспорт</t>
  </si>
  <si>
    <t>0500</t>
  </si>
  <si>
    <t>0600</t>
  </si>
  <si>
    <t>СОЦИАЛЬНО-КУЛЬТУРНЫЕ  МЕРОПРИЯТИЯ,       в том числе:</t>
  </si>
  <si>
    <t>ГОСУДАРСТВЕННАЯ ПОШЛИНА</t>
  </si>
  <si>
    <t>0700</t>
  </si>
  <si>
    <t>ОБРАЗОВАНИЕ</t>
  </si>
  <si>
    <t>0800</t>
  </si>
  <si>
    <t>ДОХОДЫ ОТ ИСПОЛЬЗОВАНИЯ ИМУЩЕСТВА, НАХОДЯЩЕГОСЯ В ГОСУДАРСТВЕННОЙ И МУНИЦИПАЛЬНОЙ СОБСТВЕННОСТИ</t>
  </si>
  <si>
    <t>0900</t>
  </si>
  <si>
    <t xml:space="preserve">ПЛАТЕЖИ ПРИ ПОЛЬЗОВАНИИ ПРИРОДНЫМИ РЕСУРСАМИ, в том числе </t>
  </si>
  <si>
    <t>1000</t>
  </si>
  <si>
    <t>СОЦИАЛЬНАЯ ПОЛИТИКА</t>
  </si>
  <si>
    <t>ДОХОДЫ ОТ ОКАЗАНИЯ ПЛАТНЫХ УСЛУГ И КОМПЕНСАЦИИ ЗАТРАТ ГОСУДАРСТВА</t>
  </si>
  <si>
    <t>ИТОГО РАСХОДОВ</t>
  </si>
  <si>
    <t>ПРОФИЦИТ, ДЕФИЦИТ</t>
  </si>
  <si>
    <t>ИСТОЧНИКИ ПОКРЫТИЯ ДЕФИЦИТА</t>
  </si>
  <si>
    <t>ШТРАФЫ, САНКЦИИ, ВОЗМЕЩЕНИЕ УЩЕРБА</t>
  </si>
  <si>
    <t>000 01 01 00</t>
  </si>
  <si>
    <t>000 02 01 00</t>
  </si>
  <si>
    <t>БЕЗВОЗМЕЗДНЫЕ ПОСТУПЛЕНИЯ</t>
  </si>
  <si>
    <t>000 03 01 00</t>
  </si>
  <si>
    <t>ДОТАЦИИ, их них:</t>
  </si>
  <si>
    <t>000 04 01 00</t>
  </si>
  <si>
    <t>Дотация на выравнивание уровня бюджетной обеспеченности</t>
  </si>
  <si>
    <t>Увеличение прочих остатков средств</t>
  </si>
  <si>
    <t>СУБВЕНЦИИ</t>
  </si>
  <si>
    <t>Уменьшение  прочих остатков средств</t>
  </si>
  <si>
    <t xml:space="preserve">      ВСЕГО    Д О Х О Д О В</t>
  </si>
  <si>
    <t>ВСЕГО РАСХОДОВ</t>
  </si>
  <si>
    <t>НАЦИОНАЛЬНАЯ ОБОРОНА</t>
  </si>
  <si>
    <t>Дорожное хозяйство</t>
  </si>
  <si>
    <t>НАЦИОНАЛЬНАЯ ЭКОНОМИКА,
в том числе:</t>
  </si>
  <si>
    <t>ДОХОДЫ</t>
  </si>
  <si>
    <t>НАЛОГОВЫЕ И НЕНАЛОГОВЫЕ
 ДОХОДЫ в том числе</t>
  </si>
  <si>
    <t>Налог, взимаемый в связи с применением упрощенной системы налогообложения</t>
  </si>
  <si>
    <t>Уточненный</t>
  </si>
  <si>
    <t>Исполнено</t>
  </si>
  <si>
    <t>Получение бюджетных кредитов от других  бюджетов бюджетной системы Российской  Федерации в валюте Российской Федерации</t>
  </si>
  <si>
    <t>на</t>
  </si>
  <si>
    <t>ФИЗИЧЕСКАЯ КУЛЬТУРА И СПОРТ</t>
  </si>
  <si>
    <t>ОБСЛУЖИВАНИЕ ГОСУДАРСТВЕННОГО И МУНИЦИПАЛЬНОГО ДОЛГА</t>
  </si>
  <si>
    <t>Другие расходыв области национальной экономики</t>
  </si>
  <si>
    <t xml:space="preserve">КУЛЬТУРА и  КИНЕМАТОГРАФИЯ 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</si>
  <si>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</si>
  <si>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</si>
  <si>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</si>
  <si>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 организаций</t>
  </si>
  <si>
    <t>ЗАДОЛЖЕННОСТЬ И ПЕРЕРАСЧЕТЫ ПО ОТМЕНЕННЫМ НАЛОГАМ СБОРАМ И ИНЫМ ОБЯЗАТЕЛЬНЫМ ПЛАТЕЖАМ</t>
  </si>
  <si>
    <t>Доходы от аренды земли</t>
  </si>
  <si>
    <t>Доходы от аренды муниципального имущества</t>
  </si>
  <si>
    <t>Прочие доходы от использования имущества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</si>
  <si>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</si>
  <si>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</si>
  <si>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</si>
  <si>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</si>
  <si>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СУБСИДИИ</t>
  </si>
  <si>
    <t>ВОЗВРАТ ОСТАТКОВ СУБСИДИЙ, СУБВЕНЦИЙ И ИНЫХ МЕЖБЮДЖЕТНЫХ ТРАНСФЕРТОВ, ИМЕЮЩИХ ЦЕЛЕВОЕ НАЗНАЧЕНИЕ,ПРОШЛЫХ ЛЕТ</t>
  </si>
  <si>
    <t>ИНЫЕ МЕЖБЮДЖЕТНЫЕ ТРАНСФЕРТЫ</t>
  </si>
  <si>
    <t>МЕЖБЮДЖЕТНЫЕ ТРАНСФЕРТЫ ОБЩЕГО ХАРАКТЕРА
 в том числе:</t>
  </si>
  <si>
    <t>(руб.коп.)</t>
  </si>
  <si>
    <t>Погашение кредитов, предоставленных кредитными  организациями в валюте Российской Федерации</t>
  </si>
  <si>
    <t>Получение кредитов от кредитных организаций в  валюте Российской Федерации</t>
  </si>
  <si>
    <t>Изменение остатков средств</t>
  </si>
  <si>
    <t>ПРОЧИЕ НЕНАЛОГОВЫЕ ДОХОДЫ</t>
  </si>
  <si>
    <t>Доходы дивидентов по акциям</t>
  </si>
  <si>
    <t>Защита населения и территории от чрезвычайных ситуаций природного и техногенного характера, гражданская оборона</t>
  </si>
  <si>
    <t>Топливно-энергетический комплекс</t>
  </si>
  <si>
    <t>ЗДРАВООХРАНЕНИЕ</t>
  </si>
  <si>
    <t xml:space="preserve">ПРОЧИЕ БЕЗВОЗМЕЗДНЫЕ ПОСТУПЛЕНИЯ </t>
  </si>
  <si>
    <t xml:space="preserve">ДОХОДЫ ОТ ВОЗВРАТОВ  БЮДЖЕТНОЙ СИСТЕМЫ </t>
  </si>
  <si>
    <t xml:space="preserve">невыясненные поступления </t>
  </si>
  <si>
    <t xml:space="preserve">Налоги на товары (работы, услуги), реализуемые на территории Российской Федерации </t>
  </si>
  <si>
    <t>ЖИЛИЩНО-КОММУНАЛЬНОЕ ХОЗЯЙСТВО, в том числе:</t>
  </si>
  <si>
    <t>Благоустройство</t>
  </si>
  <si>
    <t>ВСЕГО НАЛОГОВЫЕ И НЕНАЛОГОВЫЕ ДОХОДЫ</t>
  </si>
  <si>
    <t>Погашение бюджетами муниципальных районов  кредитов от других бюджетов бюджетной системы РФ</t>
  </si>
  <si>
    <t>Жилищное хозяйство</t>
  </si>
  <si>
    <t>Коммунальное хозяйство</t>
  </si>
  <si>
    <t>___________</t>
  </si>
  <si>
    <t xml:space="preserve">Плата по соглашениям об установлении сервитута в отношении земельных участков </t>
  </si>
  <si>
    <t>Налог, взимаемый в связи с патентной системой налогообложения</t>
  </si>
  <si>
    <t>НАЛОГИ НА ИМУЩЕСТВО,                                        в том числе</t>
  </si>
  <si>
    <t xml:space="preserve">                                      об исполнении бюджета  Лебяжского муниципального района Кировской области на  01.03.2019 года</t>
  </si>
  <si>
    <t>Обеспечение пожарной безопасности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</si>
</sst>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5" fillId="0" borderId="10" xfId="57" applyNumberFormat="1" applyFont="1" applyBorder="1" applyAlignment="1">
      <alignment horizontal="left" vertical="center"/>
    </xf>
    <xf numFmtId="164" fontId="5" fillId="0" borderId="11" xfId="57" applyNumberFormat="1" applyFont="1" applyBorder="1" applyAlignment="1">
      <alignment horizontal="left" vertical="center"/>
    </xf>
    <xf numFmtId="164" fontId="6" fillId="0" borderId="12" xfId="57" applyNumberFormat="1" applyFont="1" applyBorder="1" applyAlignment="1">
      <alignment/>
    </xf>
    <xf numFmtId="164" fontId="7" fillId="0" borderId="13" xfId="57" applyNumberFormat="1" applyFont="1" applyBorder="1" applyAlignment="1">
      <alignment horizontal="left" vertical="center" wrapText="1"/>
    </xf>
    <xf numFmtId="164" fontId="7" fillId="0" borderId="14" xfId="0" applyNumberFormat="1" applyFont="1" applyBorder="1" applyAlignment="1">
      <alignment horizontal="left" vertical="center" wrapText="1"/>
    </xf>
    <xf numFmtId="164" fontId="6" fillId="0" borderId="15" xfId="57" applyNumberFormat="1" applyFont="1" applyBorder="1" applyAlignment="1">
      <alignment/>
    </xf>
    <xf numFmtId="164" fontId="6" fillId="0" borderId="0" xfId="0" applyNumberFormat="1" applyFont="1" applyBorder="1" applyAlignment="1">
      <alignment horizontal="left" vertical="center"/>
    </xf>
    <xf numFmtId="164" fontId="7" fillId="0" borderId="16" xfId="57" applyNumberFormat="1" applyFont="1" applyBorder="1" applyAlignment="1">
      <alignment horizontal="left" vertical="center"/>
    </xf>
    <xf numFmtId="164" fontId="5" fillId="0" borderId="17" xfId="57" applyNumberFormat="1" applyFont="1" applyBorder="1" applyAlignment="1">
      <alignment horizontal="left" vertical="center"/>
    </xf>
    <xf numFmtId="164" fontId="5" fillId="0" borderId="11" xfId="0" applyNumberFormat="1" applyFont="1" applyBorder="1" applyAlignment="1">
      <alignment horizontal="left" vertical="center" wrapText="1"/>
    </xf>
    <xf numFmtId="164" fontId="7" fillId="0" borderId="18" xfId="0" applyNumberFormat="1" applyFont="1" applyBorder="1" applyAlignment="1">
      <alignment horizontal="left" vertical="center" wrapText="1"/>
    </xf>
    <xf numFmtId="164" fontId="6" fillId="0" borderId="19" xfId="57" applyNumberFormat="1" applyFont="1" applyBorder="1" applyAlignment="1">
      <alignment/>
    </xf>
    <xf numFmtId="164" fontId="5" fillId="32" borderId="11" xfId="0" applyNumberFormat="1" applyFont="1" applyFill="1" applyBorder="1" applyAlignment="1">
      <alignment horizontal="left" vertical="center" wrapText="1"/>
    </xf>
    <xf numFmtId="164" fontId="7" fillId="0" borderId="13" xfId="57" applyNumberFormat="1" applyFont="1" applyBorder="1" applyAlignment="1">
      <alignment horizontal="left" vertical="center"/>
    </xf>
    <xf numFmtId="164" fontId="7" fillId="0" borderId="20" xfId="0" applyNumberFormat="1" applyFont="1" applyBorder="1" applyAlignment="1">
      <alignment horizontal="left" vertical="center" wrapText="1"/>
    </xf>
    <xf numFmtId="164" fontId="7" fillId="0" borderId="21" xfId="0" applyNumberFormat="1" applyFont="1" applyBorder="1" applyAlignment="1">
      <alignment horizontal="left" vertical="center" wrapText="1"/>
    </xf>
    <xf numFmtId="164" fontId="7" fillId="0" borderId="22" xfId="0" applyNumberFormat="1" applyFont="1" applyBorder="1" applyAlignment="1">
      <alignment horizontal="left" vertical="center" wrapText="1"/>
    </xf>
    <xf numFmtId="164" fontId="5" fillId="0" borderId="13" xfId="57" applyNumberFormat="1" applyFont="1" applyBorder="1" applyAlignment="1">
      <alignment horizontal="left" vertical="center"/>
    </xf>
    <xf numFmtId="164" fontId="6" fillId="0" borderId="23" xfId="57" applyNumberFormat="1" applyFont="1" applyBorder="1" applyAlignment="1">
      <alignment/>
    </xf>
    <xf numFmtId="164" fontId="7" fillId="0" borderId="24" xfId="0" applyNumberFormat="1" applyFont="1" applyBorder="1" applyAlignment="1">
      <alignment horizontal="left" vertical="center"/>
    </xf>
    <xf numFmtId="164" fontId="7" fillId="0" borderId="25" xfId="0" applyNumberFormat="1" applyFont="1" applyBorder="1" applyAlignment="1">
      <alignment horizontal="left" vertical="center" wrapText="1"/>
    </xf>
    <xf numFmtId="164" fontId="6" fillId="0" borderId="26" xfId="0" applyNumberFormat="1" applyFont="1" applyBorder="1" applyAlignment="1">
      <alignment vertical="center"/>
    </xf>
    <xf numFmtId="164" fontId="5" fillId="0" borderId="27" xfId="57" applyNumberFormat="1" applyFont="1" applyBorder="1" applyAlignment="1">
      <alignment horizontal="left" vertical="center"/>
    </xf>
    <xf numFmtId="164" fontId="7" fillId="0" borderId="28" xfId="0" applyNumberFormat="1" applyFont="1" applyBorder="1" applyAlignment="1">
      <alignment horizontal="left" vertical="center"/>
    </xf>
    <xf numFmtId="164" fontId="6" fillId="0" borderId="26" xfId="57" applyNumberFormat="1" applyFont="1" applyBorder="1" applyAlignment="1">
      <alignment vertical="center"/>
    </xf>
    <xf numFmtId="164" fontId="7" fillId="0" borderId="29" xfId="0" applyNumberFormat="1" applyFont="1" applyBorder="1" applyAlignment="1">
      <alignment horizontal="left" vertical="center" wrapText="1"/>
    </xf>
    <xf numFmtId="164" fontId="5" fillId="33" borderId="30" xfId="0" applyNumberFormat="1" applyFont="1" applyFill="1" applyBorder="1" applyAlignment="1">
      <alignment horizontal="left" vertical="center" wrapText="1"/>
    </xf>
    <xf numFmtId="164" fontId="5" fillId="33" borderId="30" xfId="0" applyNumberFormat="1" applyFont="1" applyFill="1" applyBorder="1" applyAlignment="1">
      <alignment horizontal="left" vertical="center"/>
    </xf>
    <xf numFmtId="164" fontId="5" fillId="33" borderId="11" xfId="57" applyNumberFormat="1" applyFont="1" applyFill="1" applyBorder="1" applyAlignment="1">
      <alignment horizontal="left" vertical="center"/>
    </xf>
    <xf numFmtId="164" fontId="7" fillId="33" borderId="18" xfId="0" applyNumberFormat="1" applyFont="1" applyFill="1" applyBorder="1" applyAlignment="1">
      <alignment horizontal="left" vertical="center" wrapText="1"/>
    </xf>
    <xf numFmtId="164" fontId="6" fillId="0" borderId="23" xfId="57" applyNumberFormat="1" applyFont="1" applyBorder="1" applyAlignment="1">
      <alignment vertical="center"/>
    </xf>
    <xf numFmtId="164" fontId="5" fillId="0" borderId="31" xfId="0" applyNumberFormat="1" applyFont="1" applyBorder="1" applyAlignment="1">
      <alignment horizontal="left" vertical="center" wrapText="1"/>
    </xf>
    <xf numFmtId="164" fontId="5" fillId="0" borderId="32" xfId="57" applyNumberFormat="1" applyFont="1" applyBorder="1" applyAlignment="1">
      <alignment horizontal="left" vertical="center"/>
    </xf>
    <xf numFmtId="164" fontId="7" fillId="0" borderId="11" xfId="57" applyNumberFormat="1" applyFont="1" applyBorder="1" applyAlignment="1">
      <alignment horizontal="left" vertical="center"/>
    </xf>
    <xf numFmtId="164" fontId="7" fillId="0" borderId="21" xfId="0" applyNumberFormat="1" applyFont="1" applyBorder="1" applyAlignment="1">
      <alignment horizontal="left" vertical="center"/>
    </xf>
    <xf numFmtId="164" fontId="6" fillId="0" borderId="26" xfId="57" applyNumberFormat="1" applyFont="1" applyBorder="1" applyAlignment="1">
      <alignment/>
    </xf>
    <xf numFmtId="164" fontId="6" fillId="0" borderId="33" xfId="57" applyNumberFormat="1" applyFont="1" applyBorder="1" applyAlignment="1">
      <alignment/>
    </xf>
    <xf numFmtId="164" fontId="6" fillId="0" borderId="0" xfId="0" applyNumberFormat="1" applyFont="1" applyAlignment="1">
      <alignment horizontal="left" vertical="center"/>
    </xf>
    <xf numFmtId="164" fontId="4" fillId="0" borderId="34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left" vertical="center"/>
    </xf>
    <xf numFmtId="164" fontId="9" fillId="0" borderId="21" xfId="0" applyNumberFormat="1" applyFont="1" applyBorder="1" applyAlignment="1">
      <alignment horizontal="left" vertical="center"/>
    </xf>
    <xf numFmtId="164" fontId="0" fillId="0" borderId="37" xfId="0" applyNumberFormat="1" applyBorder="1" applyAlignment="1">
      <alignment/>
    </xf>
    <xf numFmtId="164" fontId="7" fillId="0" borderId="37" xfId="0" applyNumberFormat="1" applyFont="1" applyBorder="1" applyAlignment="1">
      <alignment horizontal="left" vertical="center" wrapText="1"/>
    </xf>
    <xf numFmtId="164" fontId="7" fillId="0" borderId="37" xfId="0" applyNumberFormat="1" applyFont="1" applyBorder="1" applyAlignment="1">
      <alignment horizontal="left" vertical="center"/>
    </xf>
    <xf numFmtId="164" fontId="5" fillId="0" borderId="38" xfId="0" applyNumberFormat="1" applyFont="1" applyBorder="1" applyAlignment="1">
      <alignment horizontal="left" vertical="center" wrapText="1"/>
    </xf>
    <xf numFmtId="164" fontId="7" fillId="0" borderId="39" xfId="0" applyNumberFormat="1" applyFont="1" applyBorder="1" applyAlignment="1">
      <alignment horizontal="left" vertical="center" wrapText="1"/>
    </xf>
    <xf numFmtId="164" fontId="5" fillId="0" borderId="40" xfId="0" applyNumberFormat="1" applyFont="1" applyBorder="1" applyAlignment="1">
      <alignment horizontal="left" vertical="center" wrapText="1"/>
    </xf>
    <xf numFmtId="164" fontId="7" fillId="0" borderId="41" xfId="0" applyNumberFormat="1" applyFont="1" applyBorder="1" applyAlignment="1">
      <alignment horizontal="left" vertical="center"/>
    </xf>
    <xf numFmtId="164" fontId="7" fillId="0" borderId="42" xfId="0" applyNumberFormat="1" applyFont="1" applyBorder="1" applyAlignment="1">
      <alignment horizontal="left" vertical="center" wrapText="1"/>
    </xf>
    <xf numFmtId="164" fontId="7" fillId="0" borderId="42" xfId="0" applyNumberFormat="1" applyFont="1" applyBorder="1" applyAlignment="1">
      <alignment horizontal="left" vertical="center"/>
    </xf>
    <xf numFmtId="164" fontId="7" fillId="0" borderId="43" xfId="0" applyNumberFormat="1" applyFont="1" applyBorder="1" applyAlignment="1">
      <alignment horizontal="left" vertical="center" wrapText="1"/>
    </xf>
    <xf numFmtId="164" fontId="5" fillId="0" borderId="44" xfId="57" applyNumberFormat="1" applyFont="1" applyBorder="1" applyAlignment="1">
      <alignment horizontal="left" vertical="center"/>
    </xf>
    <xf numFmtId="164" fontId="4" fillId="0" borderId="36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33" xfId="57" applyNumberFormat="1" applyFont="1" applyBorder="1" applyAlignment="1">
      <alignment/>
    </xf>
    <xf numFmtId="164" fontId="5" fillId="0" borderId="16" xfId="57" applyNumberFormat="1" applyFont="1" applyBorder="1" applyAlignment="1">
      <alignment horizontal="left" vertical="center"/>
    </xf>
    <xf numFmtId="164" fontId="7" fillId="0" borderId="17" xfId="57" applyNumberFormat="1" applyFont="1" applyBorder="1" applyAlignment="1">
      <alignment horizontal="left" vertical="center"/>
    </xf>
    <xf numFmtId="164" fontId="5" fillId="0" borderId="34" xfId="0" applyNumberFormat="1" applyFont="1" applyBorder="1" applyAlignment="1">
      <alignment horizontal="left" vertical="center" wrapText="1"/>
    </xf>
    <xf numFmtId="164" fontId="6" fillId="0" borderId="45" xfId="57" applyNumberFormat="1" applyFont="1" applyBorder="1" applyAlignment="1">
      <alignment horizontal="center" vertical="center"/>
    </xf>
    <xf numFmtId="164" fontId="6" fillId="0" borderId="14" xfId="57" applyNumberFormat="1" applyFont="1" applyBorder="1" applyAlignment="1">
      <alignment horizontal="center" vertical="center"/>
    </xf>
    <xf numFmtId="0" fontId="10" fillId="0" borderId="37" xfId="52" applyFont="1" applyBorder="1" applyAlignment="1">
      <alignment vertical="center" wrapText="1"/>
      <protection/>
    </xf>
    <xf numFmtId="164" fontId="4" fillId="0" borderId="0" xfId="0" applyNumberFormat="1" applyFont="1" applyAlignment="1">
      <alignment horizontal="center"/>
    </xf>
    <xf numFmtId="164" fontId="6" fillId="0" borderId="34" xfId="57" applyNumberFormat="1" applyFont="1" applyBorder="1" applyAlignment="1">
      <alignment horizontal="center" vertical="center"/>
    </xf>
    <xf numFmtId="164" fontId="6" fillId="0" borderId="11" xfId="57" applyNumberFormat="1" applyFont="1" applyBorder="1" applyAlignment="1">
      <alignment horizontal="center" vertical="center"/>
    </xf>
    <xf numFmtId="164" fontId="6" fillId="0" borderId="21" xfId="57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1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6" fillId="0" borderId="46" xfId="57" applyNumberFormat="1" applyFont="1" applyBorder="1" applyAlignment="1">
      <alignment horizontal="center" vertical="center"/>
    </xf>
    <xf numFmtId="164" fontId="6" fillId="0" borderId="47" xfId="57" applyNumberFormat="1" applyFont="1" applyBorder="1" applyAlignment="1">
      <alignment horizontal="center" vertical="center"/>
    </xf>
    <xf numFmtId="164" fontId="6" fillId="0" borderId="35" xfId="57" applyNumberFormat="1" applyFont="1" applyBorder="1" applyAlignment="1">
      <alignment horizontal="center" vertical="center"/>
    </xf>
    <xf numFmtId="164" fontId="3" fillId="33" borderId="35" xfId="57" applyNumberFormat="1" applyFont="1" applyFill="1" applyBorder="1" applyAlignment="1">
      <alignment horizontal="center" vertical="center"/>
    </xf>
    <xf numFmtId="164" fontId="6" fillId="33" borderId="11" xfId="57" applyNumberFormat="1" applyFont="1" applyFill="1" applyBorder="1" applyAlignment="1">
      <alignment horizontal="center" vertical="center"/>
    </xf>
    <xf numFmtId="164" fontId="6" fillId="0" borderId="23" xfId="57" applyNumberFormat="1" applyFont="1" applyBorder="1" applyAlignment="1">
      <alignment vertical="center"/>
    </xf>
    <xf numFmtId="164" fontId="6" fillId="0" borderId="26" xfId="0" applyNumberFormat="1" applyFont="1" applyBorder="1" applyAlignment="1">
      <alignment/>
    </xf>
    <xf numFmtId="164" fontId="6" fillId="0" borderId="48" xfId="57" applyNumberFormat="1" applyFont="1" applyBorder="1" applyAlignment="1">
      <alignment/>
    </xf>
    <xf numFmtId="14" fontId="4" fillId="0" borderId="33" xfId="0" applyNumberFormat="1" applyFont="1" applyBorder="1" applyAlignment="1">
      <alignment horizontal="center"/>
    </xf>
    <xf numFmtId="164" fontId="7" fillId="0" borderId="49" xfId="0" applyNumberFormat="1" applyFont="1" applyBorder="1" applyAlignment="1">
      <alignment horizontal="left" vertical="center"/>
    </xf>
    <xf numFmtId="164" fontId="7" fillId="0" borderId="50" xfId="0" applyNumberFormat="1" applyFont="1" applyBorder="1" applyAlignment="1">
      <alignment horizontal="left" vertical="center" wrapText="1"/>
    </xf>
    <xf numFmtId="164" fontId="6" fillId="0" borderId="51" xfId="57" applyNumberFormat="1" applyFont="1" applyBorder="1" applyAlignment="1">
      <alignment horizontal="center" vertical="center"/>
    </xf>
    <xf numFmtId="164" fontId="5" fillId="0" borderId="37" xfId="0" applyNumberFormat="1" applyFont="1" applyBorder="1" applyAlignment="1">
      <alignment horizontal="left" vertical="center" wrapText="1"/>
    </xf>
    <xf numFmtId="164" fontId="6" fillId="0" borderId="33" xfId="57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left" vertical="center" wrapText="1"/>
    </xf>
    <xf numFmtId="164" fontId="3" fillId="0" borderId="34" xfId="57" applyNumberFormat="1" applyFont="1" applyBorder="1" applyAlignment="1">
      <alignment horizontal="center" vertical="center"/>
    </xf>
    <xf numFmtId="164" fontId="3" fillId="0" borderId="11" xfId="57" applyNumberFormat="1" applyFont="1" applyBorder="1" applyAlignment="1">
      <alignment horizontal="center" vertical="center"/>
    </xf>
    <xf numFmtId="164" fontId="5" fillId="32" borderId="52" xfId="0" applyNumberFormat="1" applyFont="1" applyFill="1" applyBorder="1" applyAlignment="1">
      <alignment horizontal="left" vertical="center" wrapText="1"/>
    </xf>
    <xf numFmtId="164" fontId="5" fillId="32" borderId="53" xfId="0" applyNumberFormat="1" applyFont="1" applyFill="1" applyBorder="1" applyAlignment="1">
      <alignment horizontal="left" vertical="center" wrapText="1"/>
    </xf>
    <xf numFmtId="164" fontId="7" fillId="32" borderId="40" xfId="0" applyNumberFormat="1" applyFont="1" applyFill="1" applyBorder="1" applyAlignment="1">
      <alignment horizontal="left" vertical="center" wrapText="1"/>
    </xf>
    <xf numFmtId="164" fontId="7" fillId="32" borderId="42" xfId="0" applyNumberFormat="1" applyFont="1" applyFill="1" applyBorder="1" applyAlignment="1">
      <alignment horizontal="left" vertical="center" wrapText="1"/>
    </xf>
    <xf numFmtId="164" fontId="7" fillId="32" borderId="49" xfId="0" applyNumberFormat="1" applyFont="1" applyFill="1" applyBorder="1" applyAlignment="1">
      <alignment horizontal="left" vertical="center" wrapText="1"/>
    </xf>
    <xf numFmtId="164" fontId="3" fillId="0" borderId="54" xfId="57" applyNumberFormat="1" applyFont="1" applyBorder="1" applyAlignment="1">
      <alignment horizontal="center" vertical="center"/>
    </xf>
    <xf numFmtId="164" fontId="3" fillId="0" borderId="55" xfId="57" applyNumberFormat="1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left" vertical="center" wrapText="1"/>
    </xf>
    <xf numFmtId="164" fontId="5" fillId="0" borderId="53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6" fillId="0" borderId="56" xfId="0" applyNumberFormat="1" applyFont="1" applyBorder="1" applyAlignment="1">
      <alignment horizontal="center" vertical="center" wrapText="1"/>
    </xf>
    <xf numFmtId="4" fontId="6" fillId="0" borderId="37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/>
    </xf>
    <xf numFmtId="4" fontId="3" fillId="0" borderId="57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6" fillId="0" borderId="56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164" fontId="5" fillId="33" borderId="52" xfId="0" applyNumberFormat="1" applyFont="1" applyFill="1" applyBorder="1" applyAlignment="1">
      <alignment horizontal="left" vertical="center"/>
    </xf>
    <xf numFmtId="4" fontId="3" fillId="0" borderId="57" xfId="0" applyNumberFormat="1" applyFont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center" vertical="center"/>
    </xf>
    <xf numFmtId="164" fontId="3" fillId="34" borderId="54" xfId="57" applyNumberFormat="1" applyFont="1" applyFill="1" applyBorder="1" applyAlignment="1">
      <alignment horizontal="center" vertical="center"/>
    </xf>
    <xf numFmtId="4" fontId="3" fillId="33" borderId="30" xfId="0" applyNumberFormat="1" applyFont="1" applyFill="1" applyBorder="1" applyAlignment="1">
      <alignment horizontal="center" vertical="center"/>
    </xf>
    <xf numFmtId="164" fontId="3" fillId="34" borderId="58" xfId="57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6" fillId="0" borderId="0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59" xfId="0" applyNumberFormat="1" applyFont="1" applyBorder="1" applyAlignment="1">
      <alignment horizontal="center" vertical="center"/>
    </xf>
    <xf numFmtId="4" fontId="6" fillId="0" borderId="60" xfId="0" applyNumberFormat="1" applyFont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6" fillId="0" borderId="33" xfId="57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4" fontId="0" fillId="0" borderId="0" xfId="0" applyNumberFormat="1" applyAlignment="1">
      <alignment/>
    </xf>
    <xf numFmtId="0" fontId="12" fillId="0" borderId="37" xfId="53" applyBorder="1" applyAlignment="1">
      <alignment wrapText="1"/>
      <protection/>
    </xf>
    <xf numFmtId="164" fontId="13" fillId="32" borderId="11" xfId="0" applyNumberFormat="1" applyFont="1" applyFill="1" applyBorder="1" applyAlignment="1">
      <alignment horizontal="left" vertical="center" wrapText="1"/>
    </xf>
    <xf numFmtId="164" fontId="7" fillId="0" borderId="16" xfId="57" applyNumberFormat="1" applyFont="1" applyBorder="1" applyAlignment="1">
      <alignment horizontal="left" vertical="center" wrapText="1"/>
    </xf>
    <xf numFmtId="4" fontId="3" fillId="0" borderId="37" xfId="0" applyNumberFormat="1" applyFont="1" applyBorder="1" applyAlignment="1">
      <alignment horizontal="center" vertical="center"/>
    </xf>
    <xf numFmtId="164" fontId="6" fillId="0" borderId="0" xfId="57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left" vertical="center" wrapText="1"/>
    </xf>
    <xf numFmtId="164" fontId="7" fillId="0" borderId="61" xfId="0" applyNumberFormat="1" applyFont="1" applyBorder="1" applyAlignment="1">
      <alignment horizontal="left" vertical="center"/>
    </xf>
    <xf numFmtId="4" fontId="6" fillId="0" borderId="61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left" vertical="center" wrapText="1"/>
    </xf>
    <xf numFmtId="164" fontId="7" fillId="0" borderId="62" xfId="0" applyNumberFormat="1" applyFont="1" applyBorder="1" applyAlignment="1">
      <alignment horizontal="left" vertical="center" wrapText="1"/>
    </xf>
    <xf numFmtId="164" fontId="5" fillId="0" borderId="37" xfId="0" applyNumberFormat="1" applyFont="1" applyFill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164" fontId="5" fillId="33" borderId="35" xfId="0" applyNumberFormat="1" applyFont="1" applyFill="1" applyBorder="1" applyAlignment="1">
      <alignment horizontal="left" vertical="center"/>
    </xf>
    <xf numFmtId="164" fontId="5" fillId="33" borderId="38" xfId="0" applyNumberFormat="1" applyFont="1" applyFill="1" applyBorder="1" applyAlignment="1">
      <alignment horizontal="left" vertical="center"/>
    </xf>
    <xf numFmtId="4" fontId="3" fillId="33" borderId="38" xfId="0" applyNumberFormat="1" applyFont="1" applyFill="1" applyBorder="1" applyAlignment="1">
      <alignment horizontal="center" vertical="center"/>
    </xf>
    <xf numFmtId="4" fontId="6" fillId="0" borderId="47" xfId="57" applyNumberFormat="1" applyFont="1" applyBorder="1" applyAlignment="1">
      <alignment horizontal="center" vertical="center"/>
    </xf>
    <xf numFmtId="164" fontId="7" fillId="0" borderId="38" xfId="57" applyNumberFormat="1" applyFont="1" applyBorder="1" applyAlignment="1">
      <alignment horizontal="left" vertical="center"/>
    </xf>
    <xf numFmtId="164" fontId="7" fillId="0" borderId="63" xfId="0" applyNumberFormat="1" applyFont="1" applyBorder="1" applyAlignment="1">
      <alignment horizontal="left" vertical="center"/>
    </xf>
    <xf numFmtId="164" fontId="7" fillId="0" borderId="64" xfId="0" applyNumberFormat="1" applyFont="1" applyBorder="1" applyAlignment="1">
      <alignment horizontal="left" vertical="center"/>
    </xf>
    <xf numFmtId="4" fontId="6" fillId="0" borderId="63" xfId="0" applyNumberFormat="1" applyFont="1" applyBorder="1" applyAlignment="1">
      <alignment horizontal="center" vertical="center"/>
    </xf>
    <xf numFmtId="4" fontId="6" fillId="0" borderId="65" xfId="0" applyNumberFormat="1" applyFont="1" applyBorder="1" applyAlignment="1">
      <alignment horizontal="center" vertical="center"/>
    </xf>
    <xf numFmtId="164" fontId="6" fillId="0" borderId="63" xfId="57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32" xfId="57" applyNumberFormat="1" applyFont="1" applyBorder="1" applyAlignment="1">
      <alignment horizontal="center"/>
    </xf>
    <xf numFmtId="164" fontId="10" fillId="0" borderId="42" xfId="0" applyNumberFormat="1" applyFont="1" applyBorder="1" applyAlignment="1">
      <alignment horizontal="left" vertical="center" wrapText="1"/>
    </xf>
    <xf numFmtId="164" fontId="5" fillId="32" borderId="42" xfId="0" applyNumberFormat="1" applyFont="1" applyFill="1" applyBorder="1" applyAlignment="1">
      <alignment horizontal="left" vertical="center" wrapText="1"/>
    </xf>
    <xf numFmtId="164" fontId="3" fillId="0" borderId="47" xfId="57" applyNumberFormat="1" applyFont="1" applyBorder="1" applyAlignment="1">
      <alignment horizontal="center" vertical="center"/>
    </xf>
    <xf numFmtId="164" fontId="7" fillId="32" borderId="66" xfId="0" applyNumberFormat="1" applyFont="1" applyFill="1" applyBorder="1" applyAlignment="1">
      <alignment horizontal="left" vertical="center" wrapText="1"/>
    </xf>
    <xf numFmtId="164" fontId="6" fillId="0" borderId="67" xfId="57" applyNumberFormat="1" applyFont="1" applyBorder="1" applyAlignment="1">
      <alignment horizontal="center" vertical="center"/>
    </xf>
    <xf numFmtId="164" fontId="7" fillId="0" borderId="68" xfId="0" applyNumberFormat="1" applyFont="1" applyBorder="1" applyAlignment="1">
      <alignment horizontal="left" vertical="center" wrapText="1"/>
    </xf>
    <xf numFmtId="164" fontId="5" fillId="0" borderId="42" xfId="0" applyNumberFormat="1" applyFont="1" applyBorder="1" applyAlignment="1">
      <alignment horizontal="left" vertical="center"/>
    </xf>
    <xf numFmtId="164" fontId="4" fillId="0" borderId="42" xfId="0" applyNumberFormat="1" applyFont="1" applyBorder="1" applyAlignment="1">
      <alignment horizontal="left" vertical="center" wrapText="1"/>
    </xf>
    <xf numFmtId="164" fontId="4" fillId="0" borderId="49" xfId="0" applyNumberFormat="1" applyFont="1" applyBorder="1" applyAlignment="1">
      <alignment horizontal="left" vertical="center" wrapText="1"/>
    </xf>
    <xf numFmtId="164" fontId="7" fillId="0" borderId="49" xfId="0" applyNumberFormat="1" applyFont="1" applyBorder="1" applyAlignment="1">
      <alignment horizontal="left" vertical="center" wrapText="1"/>
    </xf>
    <xf numFmtId="164" fontId="7" fillId="0" borderId="17" xfId="0" applyNumberFormat="1" applyFont="1" applyBorder="1" applyAlignment="1">
      <alignment horizontal="left" vertical="center"/>
    </xf>
    <xf numFmtId="164" fontId="5" fillId="33" borderId="68" xfId="0" applyNumberFormat="1" applyFont="1" applyFill="1" applyBorder="1" applyAlignment="1">
      <alignment horizontal="left" vertical="center" wrapText="1"/>
    </xf>
    <xf numFmtId="164" fontId="7" fillId="0" borderId="23" xfId="0" applyNumberFormat="1" applyFont="1" applyBorder="1" applyAlignment="1">
      <alignment horizontal="left" vertical="center" wrapText="1"/>
    </xf>
    <xf numFmtId="4" fontId="6" fillId="0" borderId="29" xfId="0" applyNumberFormat="1" applyFont="1" applyBorder="1" applyAlignment="1">
      <alignment horizontal="center" vertical="center"/>
    </xf>
    <xf numFmtId="164" fontId="7" fillId="0" borderId="38" xfId="0" applyNumberFormat="1" applyFont="1" applyBorder="1" applyAlignment="1">
      <alignment horizontal="left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164" fontId="5" fillId="0" borderId="66" xfId="0" applyNumberFormat="1" applyFont="1" applyBorder="1" applyAlignment="1">
      <alignment horizontal="left" vertical="center" wrapText="1"/>
    </xf>
    <xf numFmtId="164" fontId="7" fillId="0" borderId="56" xfId="0" applyNumberFormat="1" applyFont="1" applyBorder="1" applyAlignment="1">
      <alignment horizontal="left" vertical="center"/>
    </xf>
    <xf numFmtId="164" fontId="5" fillId="32" borderId="31" xfId="0" applyNumberFormat="1" applyFont="1" applyFill="1" applyBorder="1" applyAlignment="1">
      <alignment horizontal="left" vertical="center" wrapText="1"/>
    </xf>
    <xf numFmtId="4" fontId="3" fillId="0" borderId="31" xfId="0" applyNumberFormat="1" applyFont="1" applyBorder="1" applyAlignment="1">
      <alignment horizontal="center" vertical="center"/>
    </xf>
    <xf numFmtId="164" fontId="3" fillId="0" borderId="31" xfId="57" applyNumberFormat="1" applyFont="1" applyBorder="1" applyAlignment="1">
      <alignment horizontal="center" vertical="center"/>
    </xf>
    <xf numFmtId="164" fontId="7" fillId="32" borderId="37" xfId="0" applyNumberFormat="1" applyFont="1" applyFill="1" applyBorder="1" applyAlignment="1">
      <alignment horizontal="left" vertical="center" wrapText="1"/>
    </xf>
    <xf numFmtId="164" fontId="6" fillId="0" borderId="37" xfId="57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7" fillId="32" borderId="49" xfId="0" applyNumberFormat="1" applyFont="1" applyFill="1" applyBorder="1" applyAlignment="1">
      <alignment horizontal="left" vertical="center"/>
    </xf>
    <xf numFmtId="164" fontId="7" fillId="32" borderId="68" xfId="0" applyNumberFormat="1" applyFont="1" applyFill="1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4" fontId="6" fillId="0" borderId="5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6" fillId="0" borderId="51" xfId="57" applyNumberFormat="1" applyFont="1" applyBorder="1" applyAlignment="1">
      <alignment horizontal="center" vertical="center"/>
    </xf>
    <xf numFmtId="164" fontId="6" fillId="0" borderId="58" xfId="57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64" fontId="6" fillId="0" borderId="23" xfId="57" applyNumberFormat="1" applyFont="1" applyBorder="1" applyAlignment="1">
      <alignment vertical="center"/>
    </xf>
    <xf numFmtId="164" fontId="6" fillId="0" borderId="26" xfId="57" applyNumberFormat="1" applyFont="1" applyBorder="1" applyAlignment="1">
      <alignment vertical="center"/>
    </xf>
    <xf numFmtId="164" fontId="6" fillId="0" borderId="48" xfId="57" applyNumberFormat="1" applyFont="1" applyBorder="1" applyAlignment="1">
      <alignment vertical="center"/>
    </xf>
    <xf numFmtId="164" fontId="6" fillId="0" borderId="23" xfId="0" applyNumberFormat="1" applyFont="1" applyBorder="1" applyAlignment="1">
      <alignment vertical="center"/>
    </xf>
    <xf numFmtId="164" fontId="6" fillId="0" borderId="26" xfId="0" applyNumberFormat="1" applyFont="1" applyBorder="1" applyAlignment="1">
      <alignment vertical="center"/>
    </xf>
    <xf numFmtId="164" fontId="6" fillId="0" borderId="48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horizontal="left" vertical="center" wrapText="1"/>
    </xf>
    <xf numFmtId="164" fontId="5" fillId="0" borderId="69" xfId="0" applyNumberFormat="1" applyFont="1" applyBorder="1" applyAlignment="1">
      <alignment horizontal="left" vertical="center" wrapText="1"/>
    </xf>
    <xf numFmtId="164" fontId="6" fillId="0" borderId="23" xfId="57" applyNumberFormat="1" applyFont="1" applyBorder="1" applyAlignment="1">
      <alignment vertical="center"/>
    </xf>
    <xf numFmtId="164" fontId="6" fillId="0" borderId="48" xfId="57" applyNumberFormat="1" applyFont="1" applyBorder="1" applyAlignment="1">
      <alignment vertical="center"/>
    </xf>
    <xf numFmtId="164" fontId="3" fillId="0" borderId="36" xfId="57" applyNumberFormat="1" applyFont="1" applyBorder="1" applyAlignment="1">
      <alignment vertical="center" wrapText="1"/>
    </xf>
    <xf numFmtId="164" fontId="8" fillId="0" borderId="48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полнение облбюджета" xfId="52"/>
    <cellStyle name="Обычный_ис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40.125" style="1" customWidth="1"/>
    <col min="2" max="3" width="19.25390625" style="72" customWidth="1"/>
    <col min="4" max="4" width="9.75390625" style="72" customWidth="1"/>
    <col min="5" max="5" width="8.25390625" style="1" hidden="1" customWidth="1"/>
    <col min="6" max="6" width="6.375" style="1" hidden="1" customWidth="1"/>
    <col min="7" max="7" width="34.00390625" style="1" customWidth="1"/>
    <col min="8" max="8" width="9.75390625" style="1" hidden="1" customWidth="1"/>
    <col min="9" max="9" width="17.75390625" style="138" customWidth="1"/>
    <col min="10" max="10" width="17.625" style="138" customWidth="1"/>
    <col min="11" max="11" width="8.75390625" style="72" customWidth="1"/>
    <col min="12" max="12" width="8.125" style="1" hidden="1" customWidth="1"/>
    <col min="13" max="13" width="18.375" style="1" customWidth="1"/>
    <col min="14" max="14" width="21.125" style="1" customWidth="1"/>
    <col min="15" max="16384" width="9.125" style="1" customWidth="1"/>
  </cols>
  <sheetData>
    <row r="1" spans="1:11" ht="19.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75"/>
    </row>
    <row r="2" spans="1:11" ht="19.5">
      <c r="A2" s="203" t="s">
        <v>104</v>
      </c>
      <c r="B2" s="203"/>
      <c r="C2" s="203"/>
      <c r="D2" s="203"/>
      <c r="E2" s="203"/>
      <c r="F2" s="203"/>
      <c r="G2" s="203"/>
      <c r="H2" s="203"/>
      <c r="I2" s="203"/>
      <c r="J2" s="203"/>
      <c r="K2" s="68"/>
    </row>
    <row r="3" spans="1:11" ht="14.25" customHeight="1" thickBot="1">
      <c r="A3" s="2"/>
      <c r="B3" s="68"/>
      <c r="C3" s="68"/>
      <c r="D3" s="68"/>
      <c r="E3" s="2"/>
      <c r="F3" s="2"/>
      <c r="G3" s="2"/>
      <c r="H3" s="2"/>
      <c r="I3" s="123"/>
      <c r="J3" s="123"/>
      <c r="K3" s="68" t="s">
        <v>81</v>
      </c>
    </row>
    <row r="4" spans="1:12" ht="12.75">
      <c r="A4" s="204" t="s">
        <v>54</v>
      </c>
      <c r="B4" s="41" t="s">
        <v>57</v>
      </c>
      <c r="C4" s="44" t="s">
        <v>58</v>
      </c>
      <c r="D4" s="41" t="s">
        <v>2</v>
      </c>
      <c r="E4" s="176" t="s">
        <v>2</v>
      </c>
      <c r="F4" s="207" t="s">
        <v>3</v>
      </c>
      <c r="G4" s="208"/>
      <c r="H4" s="41" t="s">
        <v>1</v>
      </c>
      <c r="I4" s="124" t="s">
        <v>57</v>
      </c>
      <c r="J4" s="140" t="s">
        <v>58</v>
      </c>
      <c r="K4" s="41" t="s">
        <v>2</v>
      </c>
      <c r="L4" s="59" t="s">
        <v>2</v>
      </c>
    </row>
    <row r="5" spans="1:12" ht="12.75">
      <c r="A5" s="205"/>
      <c r="B5" s="42" t="s">
        <v>5</v>
      </c>
      <c r="C5" s="45" t="s">
        <v>60</v>
      </c>
      <c r="D5" s="42" t="s">
        <v>6</v>
      </c>
      <c r="E5" s="177" t="s">
        <v>6</v>
      </c>
      <c r="F5" s="209"/>
      <c r="G5" s="210"/>
      <c r="H5" s="42" t="s">
        <v>4</v>
      </c>
      <c r="I5" s="125" t="s">
        <v>5</v>
      </c>
      <c r="J5" s="141" t="s">
        <v>60</v>
      </c>
      <c r="K5" s="42" t="s">
        <v>6</v>
      </c>
      <c r="L5" s="60" t="s">
        <v>6</v>
      </c>
    </row>
    <row r="6" spans="1:12" ht="13.5" thickBot="1">
      <c r="A6" s="206"/>
      <c r="B6" s="43" t="s">
        <v>7</v>
      </c>
      <c r="C6" s="84">
        <v>43525</v>
      </c>
      <c r="D6" s="42" t="s">
        <v>7</v>
      </c>
      <c r="E6" s="178" t="s">
        <v>4</v>
      </c>
      <c r="F6" s="211"/>
      <c r="G6" s="212"/>
      <c r="H6" s="43"/>
      <c r="I6" s="126" t="s">
        <v>7</v>
      </c>
      <c r="J6" s="84">
        <v>43525</v>
      </c>
      <c r="K6" s="42" t="s">
        <v>7</v>
      </c>
      <c r="L6" s="61" t="s">
        <v>4</v>
      </c>
    </row>
    <row r="7" spans="1:12" ht="24.75" thickBot="1">
      <c r="A7" s="64" t="s">
        <v>55</v>
      </c>
      <c r="B7" s="106">
        <f>B8+B10+B15+B18+B19+B20+B28+B30+B31+B34+B35+B36+B9</f>
        <v>21318080</v>
      </c>
      <c r="C7" s="106">
        <f>C8+C10+C15+C18+C19+C20+C28+C30+C31+C34+C35+C9+C36</f>
        <v>3227812.2600000002</v>
      </c>
      <c r="D7" s="91">
        <f>C7/B7*100</f>
        <v>15.141195923835543</v>
      </c>
      <c r="E7" s="3" t="e">
        <f>C7/#REF!</f>
        <v>#REF!</v>
      </c>
      <c r="F7" s="4" t="s">
        <v>8</v>
      </c>
      <c r="G7" s="158" t="s">
        <v>9</v>
      </c>
      <c r="H7" s="159"/>
      <c r="I7" s="160">
        <v>25636945</v>
      </c>
      <c r="J7" s="161">
        <v>4292889.06</v>
      </c>
      <c r="K7" s="69">
        <f aca="true" t="shared" si="0" ref="K7:K32">J7/I7*100</f>
        <v>16.74493220623596</v>
      </c>
      <c r="L7" s="5" t="e">
        <f>I7/H7</f>
        <v>#DIV/0!</v>
      </c>
    </row>
    <row r="8" spans="1:13" ht="50.25" customHeight="1" thickBot="1">
      <c r="A8" s="56" t="s">
        <v>65</v>
      </c>
      <c r="B8" s="107">
        <v>8326688</v>
      </c>
      <c r="C8" s="107">
        <v>1256333.73</v>
      </c>
      <c r="D8" s="77">
        <f aca="true" t="shared" si="1" ref="D8:D47">C8/B8*100</f>
        <v>15.0880365638775</v>
      </c>
      <c r="E8" s="3" t="e">
        <f>C8/#REF!</f>
        <v>#REF!</v>
      </c>
      <c r="F8" s="6" t="s">
        <v>10</v>
      </c>
      <c r="G8" s="49" t="s">
        <v>11</v>
      </c>
      <c r="H8" s="50"/>
      <c r="I8" s="107">
        <v>19458406.63</v>
      </c>
      <c r="J8" s="107">
        <v>2967824.74</v>
      </c>
      <c r="K8" s="77">
        <f t="shared" si="0"/>
        <v>15.252146778679998</v>
      </c>
      <c r="L8" s="8" t="e">
        <f>I8/H8</f>
        <v>#DIV/0!</v>
      </c>
      <c r="M8" s="152"/>
    </row>
    <row r="9" spans="1:13" ht="50.25" customHeight="1" thickBot="1">
      <c r="A9" s="179" t="s">
        <v>93</v>
      </c>
      <c r="B9" s="107">
        <v>3070782</v>
      </c>
      <c r="C9" s="107">
        <v>619639.39</v>
      </c>
      <c r="D9" s="77">
        <f t="shared" si="1"/>
        <v>20.178553541084977</v>
      </c>
      <c r="E9" s="3"/>
      <c r="F9" s="155"/>
      <c r="G9" s="164" t="s">
        <v>51</v>
      </c>
      <c r="H9" s="48"/>
      <c r="I9" s="195">
        <v>666000</v>
      </c>
      <c r="J9" s="107">
        <v>98923</v>
      </c>
      <c r="K9" s="169">
        <f>J9/I9*100</f>
        <v>14.853303303303303</v>
      </c>
      <c r="L9" s="21"/>
      <c r="M9" s="152"/>
    </row>
    <row r="10" spans="1:12" ht="39.75" customHeight="1" thickBot="1">
      <c r="A10" s="180" t="s">
        <v>14</v>
      </c>
      <c r="B10" s="156">
        <f>B11+B12+B13+B14</f>
        <v>5349124</v>
      </c>
      <c r="C10" s="156">
        <f>C11+C12+C13+C14</f>
        <v>846570.6900000001</v>
      </c>
      <c r="D10" s="181">
        <f t="shared" si="1"/>
        <v>15.826342593665805</v>
      </c>
      <c r="E10" s="3"/>
      <c r="F10" s="10"/>
      <c r="G10" s="162" t="s">
        <v>13</v>
      </c>
      <c r="H10" s="163"/>
      <c r="I10" s="130">
        <v>1923896</v>
      </c>
      <c r="J10" s="144">
        <v>333414.15</v>
      </c>
      <c r="K10" s="78">
        <f>J10/I10*100</f>
        <v>17.33015454057808</v>
      </c>
      <c r="L10" s="21"/>
    </row>
    <row r="11" spans="1:12" ht="53.25" customHeight="1" thickBot="1">
      <c r="A11" s="182" t="s">
        <v>56</v>
      </c>
      <c r="B11" s="103">
        <v>3280874</v>
      </c>
      <c r="C11" s="103">
        <v>248353.63</v>
      </c>
      <c r="D11" s="183">
        <f t="shared" si="1"/>
        <v>7.569739953439236</v>
      </c>
      <c r="E11" s="3" t="e">
        <f>C10/#REF!</f>
        <v>#REF!</v>
      </c>
      <c r="F11" s="11" t="s">
        <v>12</v>
      </c>
      <c r="G11" s="7" t="s">
        <v>87</v>
      </c>
      <c r="H11" s="17"/>
      <c r="I11" s="129">
        <v>923896</v>
      </c>
      <c r="J11" s="143">
        <v>166814.15</v>
      </c>
      <c r="K11" s="69">
        <f>J11/I11*100</f>
        <v>18.05551165932096</v>
      </c>
      <c r="L11" s="14" t="e">
        <f>I11/H11</f>
        <v>#DIV/0!</v>
      </c>
    </row>
    <row r="12" spans="1:12" ht="42" customHeight="1" thickBot="1">
      <c r="A12" s="96" t="s">
        <v>66</v>
      </c>
      <c r="B12" s="104">
        <v>2000000</v>
      </c>
      <c r="C12" s="104">
        <v>496434.27</v>
      </c>
      <c r="D12" s="77">
        <f t="shared" si="1"/>
        <v>24.8217135</v>
      </c>
      <c r="E12" s="3" t="e">
        <f>C11/#REF!</f>
        <v>#REF!</v>
      </c>
      <c r="F12" s="16" t="s">
        <v>15</v>
      </c>
      <c r="G12" s="7" t="s">
        <v>105</v>
      </c>
      <c r="H12" s="17"/>
      <c r="I12" s="129">
        <v>1000000</v>
      </c>
      <c r="J12" s="143">
        <v>166600</v>
      </c>
      <c r="K12" s="69">
        <f t="shared" si="0"/>
        <v>16.66</v>
      </c>
      <c r="L12" s="82" t="e">
        <f>I12/H12</f>
        <v>#DIV/0!</v>
      </c>
    </row>
    <row r="13" spans="1:12" ht="25.5" customHeight="1" thickBot="1">
      <c r="A13" s="201" t="s">
        <v>67</v>
      </c>
      <c r="B13" s="107">
        <v>68250</v>
      </c>
      <c r="C13" s="107">
        <v>101782.79</v>
      </c>
      <c r="D13" s="202">
        <f t="shared" si="1"/>
        <v>149.13229304029304</v>
      </c>
      <c r="E13" s="3" t="e">
        <f>#REF!/#REF!</f>
        <v>#REF!</v>
      </c>
      <c r="F13" s="11" t="s">
        <v>16</v>
      </c>
      <c r="G13" s="53" t="s">
        <v>53</v>
      </c>
      <c r="H13" s="54"/>
      <c r="I13" s="110">
        <f>I15+I16+I17+I18+I19+I20</f>
        <v>31158102</v>
      </c>
      <c r="J13" s="110">
        <f>J15+J16+J17+J18+J19+J20</f>
        <v>3414879.4699999997</v>
      </c>
      <c r="K13" s="76">
        <f t="shared" si="0"/>
        <v>10.959844312724824</v>
      </c>
      <c r="L13" s="83"/>
    </row>
    <row r="14" spans="1:12" ht="25.5" customHeight="1" thickBot="1">
      <c r="A14" s="201" t="s">
        <v>102</v>
      </c>
      <c r="B14" s="107">
        <v>0</v>
      </c>
      <c r="C14" s="107">
        <v>0</v>
      </c>
      <c r="D14" s="202"/>
      <c r="E14" s="3"/>
      <c r="F14" s="62"/>
      <c r="G14" s="196"/>
      <c r="H14" s="197"/>
      <c r="I14" s="115"/>
      <c r="J14" s="115"/>
      <c r="K14" s="183"/>
      <c r="L14" s="83"/>
    </row>
    <row r="15" spans="1:12" ht="24.75" thickBot="1">
      <c r="A15" s="198" t="s">
        <v>103</v>
      </c>
      <c r="B15" s="199">
        <f>B16+B17</f>
        <v>789073</v>
      </c>
      <c r="C15" s="199">
        <f>C16+C17</f>
        <v>3780.38</v>
      </c>
      <c r="D15" s="200">
        <f t="shared" si="1"/>
        <v>0.4790912881317698</v>
      </c>
      <c r="E15" s="3" t="e">
        <f>C13/#REF!</f>
        <v>#REF!</v>
      </c>
      <c r="F15" s="20"/>
      <c r="G15" s="55" t="s">
        <v>88</v>
      </c>
      <c r="H15" s="50"/>
      <c r="I15" s="107">
        <v>0</v>
      </c>
      <c r="J15" s="107">
        <v>0</v>
      </c>
      <c r="K15" s="77"/>
      <c r="L15" s="8" t="e">
        <f>I15/H15</f>
        <v>#DIV/0!</v>
      </c>
    </row>
    <row r="16" spans="1:12" ht="16.5" thickBot="1">
      <c r="A16" s="96" t="s">
        <v>68</v>
      </c>
      <c r="B16" s="107">
        <v>789073</v>
      </c>
      <c r="C16" s="107">
        <v>3780.38</v>
      </c>
      <c r="D16" s="77">
        <f t="shared" si="1"/>
        <v>0.4790912881317698</v>
      </c>
      <c r="E16" s="3" t="e">
        <f>C15/#REF!</f>
        <v>#REF!</v>
      </c>
      <c r="F16" s="20" t="s">
        <v>17</v>
      </c>
      <c r="G16" s="55" t="s">
        <v>19</v>
      </c>
      <c r="H16" s="49"/>
      <c r="I16" s="107">
        <v>3527300</v>
      </c>
      <c r="J16" s="107">
        <v>0</v>
      </c>
      <c r="K16" s="77">
        <f t="shared" si="0"/>
        <v>0</v>
      </c>
      <c r="L16" s="21"/>
    </row>
    <row r="17" spans="1:12" ht="16.5" thickBot="1">
      <c r="A17" s="97"/>
      <c r="B17" s="105"/>
      <c r="C17" s="105"/>
      <c r="D17" s="87"/>
      <c r="E17" s="3" t="e">
        <f>C16/#REF!</f>
        <v>#REF!</v>
      </c>
      <c r="F17" s="16" t="s">
        <v>18</v>
      </c>
      <c r="G17" s="56" t="s">
        <v>21</v>
      </c>
      <c r="H17" s="49"/>
      <c r="I17" s="107">
        <v>422141</v>
      </c>
      <c r="J17" s="107">
        <v>0</v>
      </c>
      <c r="K17" s="77">
        <f t="shared" si="0"/>
        <v>0</v>
      </c>
      <c r="L17" s="21"/>
    </row>
    <row r="18" spans="1:12" ht="16.5" thickBot="1">
      <c r="A18" s="15" t="s">
        <v>25</v>
      </c>
      <c r="B18" s="102">
        <v>270000</v>
      </c>
      <c r="C18" s="108">
        <v>53927.74</v>
      </c>
      <c r="D18" s="92">
        <f t="shared" si="1"/>
        <v>19.973237037037038</v>
      </c>
      <c r="E18" s="3"/>
      <c r="F18" s="10"/>
      <c r="G18" s="85"/>
      <c r="H18" s="86"/>
      <c r="I18" s="105"/>
      <c r="J18" s="105"/>
      <c r="K18" s="77"/>
      <c r="L18" s="21"/>
    </row>
    <row r="19" spans="1:12" ht="34.5" thickBot="1">
      <c r="A19" s="154" t="s">
        <v>69</v>
      </c>
      <c r="B19" s="102"/>
      <c r="C19" s="108"/>
      <c r="D19" s="70"/>
      <c r="E19" s="3" t="e">
        <f>C17/#REF!</f>
        <v>#REF!</v>
      </c>
      <c r="F19" s="10" t="s">
        <v>20</v>
      </c>
      <c r="G19" s="85" t="s">
        <v>52</v>
      </c>
      <c r="H19" s="86"/>
      <c r="I19" s="105">
        <v>26425391</v>
      </c>
      <c r="J19" s="105">
        <v>3281421.71</v>
      </c>
      <c r="K19" s="87">
        <f t="shared" si="0"/>
        <v>12.417684604931674</v>
      </c>
      <c r="L19" s="228" t="e">
        <f>I19/H19</f>
        <v>#DIV/0!</v>
      </c>
    </row>
    <row r="20" spans="1:12" ht="48.75" thickBot="1">
      <c r="A20" s="94" t="s">
        <v>29</v>
      </c>
      <c r="B20" s="109">
        <f>B21+B22+B25+B26+B27</f>
        <v>1623629</v>
      </c>
      <c r="C20" s="109">
        <f>C21+C22+C25+C26+C27</f>
        <v>122773.04</v>
      </c>
      <c r="D20" s="91">
        <f t="shared" si="1"/>
        <v>7.561643700623725</v>
      </c>
      <c r="E20" s="3"/>
      <c r="F20" s="10"/>
      <c r="G20" s="165" t="s">
        <v>63</v>
      </c>
      <c r="H20" s="49"/>
      <c r="I20" s="107">
        <v>783270</v>
      </c>
      <c r="J20" s="107">
        <v>133457.76</v>
      </c>
      <c r="K20" s="77">
        <f>J20/I20*100</f>
        <v>17.038538435022407</v>
      </c>
      <c r="L20" s="229"/>
    </row>
    <row r="21" spans="1:12" ht="24.75" thickBot="1">
      <c r="A21" s="95" t="s">
        <v>86</v>
      </c>
      <c r="B21" s="110"/>
      <c r="C21" s="110"/>
      <c r="D21" s="76"/>
      <c r="E21" s="3" t="e">
        <f>C19/#REF!</f>
        <v>#REF!</v>
      </c>
      <c r="F21" s="11" t="s">
        <v>22</v>
      </c>
      <c r="G21" s="51" t="s">
        <v>94</v>
      </c>
      <c r="H21" s="52"/>
      <c r="I21" s="192">
        <f>I22+I23+I24</f>
        <v>2321196</v>
      </c>
      <c r="J21" s="192">
        <f>J22+J23+J24</f>
        <v>1951035.1</v>
      </c>
      <c r="K21" s="78">
        <f t="shared" si="0"/>
        <v>84.0530097415298</v>
      </c>
      <c r="L21" s="230"/>
    </row>
    <row r="22" spans="1:12" ht="16.5" thickBot="1">
      <c r="A22" s="216" t="s">
        <v>70</v>
      </c>
      <c r="B22" s="219">
        <v>736536</v>
      </c>
      <c r="C22" s="219">
        <v>18917.07</v>
      </c>
      <c r="D22" s="222">
        <f>C22/B22*100</f>
        <v>2.568383622796442</v>
      </c>
      <c r="E22" s="3"/>
      <c r="F22" s="11"/>
      <c r="G22" s="193" t="s">
        <v>98</v>
      </c>
      <c r="H22" s="52"/>
      <c r="I22" s="107">
        <v>0</v>
      </c>
      <c r="J22" s="194">
        <v>0</v>
      </c>
      <c r="K22" s="78" t="e">
        <f t="shared" si="0"/>
        <v>#DIV/0!</v>
      </c>
      <c r="L22" s="24"/>
    </row>
    <row r="23" spans="1:12" ht="16.5" thickBot="1">
      <c r="A23" s="217"/>
      <c r="B23" s="220"/>
      <c r="C23" s="220"/>
      <c r="D23" s="223"/>
      <c r="E23" s="3"/>
      <c r="F23" s="11"/>
      <c r="G23" s="193" t="s">
        <v>99</v>
      </c>
      <c r="H23" s="52"/>
      <c r="I23" s="192">
        <v>2251196</v>
      </c>
      <c r="J23" s="194">
        <v>1951035.1</v>
      </c>
      <c r="K23" s="78">
        <f t="shared" si="0"/>
        <v>86.66660299680703</v>
      </c>
      <c r="L23" s="24"/>
    </row>
    <row r="24" spans="1:12" ht="16.5" thickBot="1">
      <c r="A24" s="218"/>
      <c r="B24" s="221"/>
      <c r="C24" s="221"/>
      <c r="D24" s="224"/>
      <c r="E24" s="3" t="e">
        <f>C21/#REF!</f>
        <v>#REF!</v>
      </c>
      <c r="F24" s="11" t="s">
        <v>23</v>
      </c>
      <c r="G24" s="189" t="s">
        <v>95</v>
      </c>
      <c r="H24" s="23"/>
      <c r="I24" s="192">
        <v>70000</v>
      </c>
      <c r="J24" s="116">
        <v>0</v>
      </c>
      <c r="K24" s="78">
        <f t="shared" si="0"/>
        <v>0</v>
      </c>
      <c r="L24" s="24"/>
    </row>
    <row r="25" spans="1:12" ht="33" customHeight="1" thickBot="1">
      <c r="A25" s="96" t="s">
        <v>71</v>
      </c>
      <c r="B25" s="104">
        <v>759063</v>
      </c>
      <c r="C25" s="104">
        <v>93536.74</v>
      </c>
      <c r="D25" s="77">
        <f t="shared" si="1"/>
        <v>12.322658330072734</v>
      </c>
      <c r="E25" s="25" t="e">
        <f>C22/#REF!</f>
        <v>#REF!</v>
      </c>
      <c r="F25" s="231" t="s">
        <v>24</v>
      </c>
      <c r="G25" s="232"/>
      <c r="H25" s="26">
        <f>H26+H27+H28+H29</f>
        <v>0</v>
      </c>
      <c r="I25" s="107">
        <f>I26+I27+I28</f>
        <v>48087420.09</v>
      </c>
      <c r="J25" s="145">
        <f>J26+J27+J28</f>
        <v>8163409.99</v>
      </c>
      <c r="K25" s="78">
        <f t="shared" si="0"/>
        <v>16.976186234822812</v>
      </c>
      <c r="L25" s="233" t="e">
        <f>I25/H25</f>
        <v>#DIV/0!</v>
      </c>
    </row>
    <row r="26" spans="1:12" ht="30.75" customHeight="1" thickBot="1">
      <c r="A26" s="96" t="s">
        <v>101</v>
      </c>
      <c r="B26" s="104">
        <v>0</v>
      </c>
      <c r="C26" s="104">
        <v>0</v>
      </c>
      <c r="D26" s="77"/>
      <c r="E26" s="58" t="e">
        <f>C25/#REF!</f>
        <v>#REF!</v>
      </c>
      <c r="F26" s="16" t="s">
        <v>26</v>
      </c>
      <c r="G26" s="12" t="s">
        <v>27</v>
      </c>
      <c r="H26" s="13"/>
      <c r="I26" s="130">
        <v>23969692.09</v>
      </c>
      <c r="J26" s="116">
        <v>4109207.28</v>
      </c>
      <c r="K26" s="78">
        <f t="shared" si="0"/>
        <v>17.14334612464352</v>
      </c>
      <c r="L26" s="234"/>
    </row>
    <row r="27" spans="1:12" ht="36.75" customHeight="1" thickBot="1">
      <c r="A27" s="97" t="s">
        <v>72</v>
      </c>
      <c r="B27" s="111">
        <v>128030</v>
      </c>
      <c r="C27" s="111">
        <v>10319.23</v>
      </c>
      <c r="D27" s="87">
        <f t="shared" si="1"/>
        <v>8.060009372803249</v>
      </c>
      <c r="E27" s="58" t="e">
        <f>C26/#REF!</f>
        <v>#REF!</v>
      </c>
      <c r="F27" s="20" t="s">
        <v>28</v>
      </c>
      <c r="G27" s="64" t="s">
        <v>64</v>
      </c>
      <c r="H27" s="13"/>
      <c r="I27" s="127">
        <v>24117728</v>
      </c>
      <c r="J27" s="116">
        <v>4054202.71</v>
      </c>
      <c r="K27" s="78">
        <f t="shared" si="0"/>
        <v>16.81005238138518</v>
      </c>
      <c r="L27" s="27"/>
    </row>
    <row r="28" spans="1:12" ht="34.5" customHeight="1" thickBot="1">
      <c r="A28" s="93" t="s">
        <v>31</v>
      </c>
      <c r="B28" s="114">
        <f>B29</f>
        <v>59318</v>
      </c>
      <c r="C28" s="114">
        <f>C29</f>
        <v>12460.98</v>
      </c>
      <c r="D28" s="98">
        <f t="shared" si="1"/>
        <v>21.00708048147274</v>
      </c>
      <c r="E28" s="58" t="e">
        <f>C27/#REF!</f>
        <v>#REF!</v>
      </c>
      <c r="F28" s="20" t="s">
        <v>30</v>
      </c>
      <c r="G28" s="88" t="s">
        <v>89</v>
      </c>
      <c r="H28" s="90"/>
      <c r="I28" s="127">
        <v>0</v>
      </c>
      <c r="J28" s="116">
        <v>0</v>
      </c>
      <c r="K28" s="78" t="e">
        <f t="shared" si="0"/>
        <v>#DIV/0!</v>
      </c>
      <c r="L28" s="233" t="e">
        <f>I28/H28</f>
        <v>#DIV/0!</v>
      </c>
    </row>
    <row r="29" spans="1:12" ht="24.75" thickBot="1">
      <c r="A29" s="184" t="s">
        <v>73</v>
      </c>
      <c r="B29" s="112">
        <v>59318</v>
      </c>
      <c r="C29" s="112">
        <v>12460.98</v>
      </c>
      <c r="D29" s="98">
        <f t="shared" si="1"/>
        <v>21.00708048147274</v>
      </c>
      <c r="E29" s="58" t="e">
        <f>C28/#REF!</f>
        <v>#REF!</v>
      </c>
      <c r="F29" s="62" t="s">
        <v>32</v>
      </c>
      <c r="G29" s="34" t="s">
        <v>33</v>
      </c>
      <c r="H29" s="28"/>
      <c r="I29" s="128">
        <v>11233160</v>
      </c>
      <c r="J29" s="142">
        <v>1517005.17</v>
      </c>
      <c r="K29" s="78">
        <f t="shared" si="0"/>
        <v>13.50470544352613</v>
      </c>
      <c r="L29" s="234"/>
    </row>
    <row r="30" spans="1:12" ht="24.75" thickBot="1">
      <c r="A30" s="94" t="s">
        <v>34</v>
      </c>
      <c r="B30" s="113">
        <v>1714466</v>
      </c>
      <c r="C30" s="113">
        <v>232021.51</v>
      </c>
      <c r="D30" s="99">
        <f t="shared" si="1"/>
        <v>13.533164845497083</v>
      </c>
      <c r="E30" s="58"/>
      <c r="F30" s="62"/>
      <c r="G30" s="88" t="s">
        <v>61</v>
      </c>
      <c r="H30" s="28"/>
      <c r="I30" s="107">
        <v>50000</v>
      </c>
      <c r="J30" s="146">
        <v>17500</v>
      </c>
      <c r="K30" s="150">
        <f>J30/I30*100</f>
        <v>35</v>
      </c>
      <c r="L30" s="27"/>
    </row>
    <row r="31" spans="1:12" ht="36.75" thickBot="1">
      <c r="A31" s="100" t="s">
        <v>74</v>
      </c>
      <c r="B31" s="114">
        <f>B32+B33</f>
        <v>100000</v>
      </c>
      <c r="C31" s="114">
        <f>C32+C33</f>
        <v>47867.8</v>
      </c>
      <c r="D31" s="98">
        <f t="shared" si="1"/>
        <v>47.8678</v>
      </c>
      <c r="E31" s="58"/>
      <c r="F31" s="62"/>
      <c r="G31" s="88" t="s">
        <v>62</v>
      </c>
      <c r="H31" s="28"/>
      <c r="I31" s="107">
        <v>900000</v>
      </c>
      <c r="J31" s="107">
        <v>99432.38</v>
      </c>
      <c r="K31" s="89">
        <f t="shared" si="0"/>
        <v>11.048042222222222</v>
      </c>
      <c r="L31" s="27"/>
    </row>
    <row r="32" spans="1:12" ht="50.25" customHeight="1" thickBot="1">
      <c r="A32" s="182" t="s">
        <v>75</v>
      </c>
      <c r="B32" s="115">
        <v>50000</v>
      </c>
      <c r="C32" s="115">
        <v>19067.8</v>
      </c>
      <c r="D32" s="183">
        <f t="shared" si="1"/>
        <v>38.1356</v>
      </c>
      <c r="E32" s="58" t="e">
        <f>C29/#REF!</f>
        <v>#REF!</v>
      </c>
      <c r="F32" s="22">
        <v>1100</v>
      </c>
      <c r="G32" s="67" t="s">
        <v>80</v>
      </c>
      <c r="H32" s="46"/>
      <c r="I32" s="107">
        <v>5234000</v>
      </c>
      <c r="J32" s="147">
        <v>872160</v>
      </c>
      <c r="K32" s="78">
        <f t="shared" si="0"/>
        <v>16.663354986625908</v>
      </c>
      <c r="L32" s="81" t="e">
        <f>#REF!/#REF!</f>
        <v>#REF!</v>
      </c>
    </row>
    <row r="33" spans="1:12" ht="29.25" customHeight="1" thickBot="1">
      <c r="A33" s="97" t="s">
        <v>76</v>
      </c>
      <c r="B33" s="111">
        <v>50000</v>
      </c>
      <c r="C33" s="111">
        <v>28800</v>
      </c>
      <c r="D33" s="87">
        <f t="shared" si="1"/>
        <v>57.599999999999994</v>
      </c>
      <c r="E33" s="58" t="e">
        <f>#REF!/#REF!</f>
        <v>#REF!</v>
      </c>
      <c r="F33" s="20"/>
      <c r="G33" s="29" t="s">
        <v>35</v>
      </c>
      <c r="H33" s="30">
        <f>H6+H11+H13+H24+H25+H26</f>
        <v>0</v>
      </c>
      <c r="I33" s="121">
        <f>I7+I9+I10+I13+I21+I25+I32+I29+I30+I31</f>
        <v>127210719.09</v>
      </c>
      <c r="J33" s="121">
        <f>J7+J9+J10+J13+J21+J25+J32+J29+J30+J31</f>
        <v>20760648.319999997</v>
      </c>
      <c r="K33" s="79">
        <f>J33/I33*100</f>
        <v>16.319889132386788</v>
      </c>
      <c r="L33" s="235" t="e">
        <f>I35/H35</f>
        <v>#DIV/0!</v>
      </c>
    </row>
    <row r="34" spans="1:12" ht="30.75" customHeight="1" thickBot="1">
      <c r="A34" s="94" t="s">
        <v>38</v>
      </c>
      <c r="B34" s="113">
        <v>15000</v>
      </c>
      <c r="C34" s="113">
        <v>32437</v>
      </c>
      <c r="D34" s="99">
        <f t="shared" si="1"/>
        <v>216.24666666666664</v>
      </c>
      <c r="E34" s="58" t="e">
        <f>C33/#REF!</f>
        <v>#REF!</v>
      </c>
      <c r="F34" s="20"/>
      <c r="G34" s="31" t="s">
        <v>36</v>
      </c>
      <c r="H34" s="32"/>
      <c r="I34" s="131">
        <f>B47-I33</f>
        <v>-672314.0900000036</v>
      </c>
      <c r="J34" s="148">
        <f>C47-J33</f>
        <v>26535.280000008643</v>
      </c>
      <c r="K34" s="80"/>
      <c r="L34" s="236"/>
    </row>
    <row r="35" spans="1:12" ht="15.75">
      <c r="A35" s="185" t="s">
        <v>85</v>
      </c>
      <c r="B35" s="107">
        <v>0</v>
      </c>
      <c r="C35" s="107">
        <v>0</v>
      </c>
      <c r="D35" s="77" t="e">
        <f t="shared" si="1"/>
        <v>#DIV/0!</v>
      </c>
      <c r="E35" s="58" t="e">
        <f>C34/#REF!</f>
        <v>#REF!</v>
      </c>
      <c r="F35" s="20"/>
      <c r="G35" s="7" t="s">
        <v>37</v>
      </c>
      <c r="H35" s="17"/>
      <c r="I35" s="129"/>
      <c r="J35" s="129"/>
      <c r="K35" s="69"/>
      <c r="L35" s="225" t="e">
        <f>I37/H37</f>
        <v>#DIV/0!</v>
      </c>
    </row>
    <row r="36" spans="1:12" ht="33" thickBot="1">
      <c r="A36" s="185" t="s">
        <v>92</v>
      </c>
      <c r="B36" s="107">
        <v>0</v>
      </c>
      <c r="C36" s="107">
        <v>0</v>
      </c>
      <c r="D36" s="77" t="e">
        <f t="shared" si="1"/>
        <v>#DIV/0!</v>
      </c>
      <c r="E36" s="35" t="e">
        <f>#REF!/#REF!</f>
        <v>#REF!</v>
      </c>
      <c r="F36" s="16" t="s">
        <v>39</v>
      </c>
      <c r="G36" s="153" t="s">
        <v>83</v>
      </c>
      <c r="H36" s="57"/>
      <c r="I36" s="132">
        <v>9139600</v>
      </c>
      <c r="J36" s="132">
        <v>8000000</v>
      </c>
      <c r="K36" s="71"/>
      <c r="L36" s="226"/>
    </row>
    <row r="37" spans="1:12" ht="42.75" customHeight="1" thickBot="1">
      <c r="A37" s="190" t="s">
        <v>96</v>
      </c>
      <c r="B37" s="121">
        <f>B7</f>
        <v>21318080</v>
      </c>
      <c r="C37" s="121">
        <f>C7</f>
        <v>3227812.2600000002</v>
      </c>
      <c r="D37" s="122">
        <f t="shared" si="1"/>
        <v>15.141195923835543</v>
      </c>
      <c r="E37" s="35"/>
      <c r="F37" s="10"/>
      <c r="G37" s="153" t="s">
        <v>82</v>
      </c>
      <c r="H37" s="22"/>
      <c r="I37" s="133">
        <v>-6400000</v>
      </c>
      <c r="J37" s="133">
        <v>-6400000</v>
      </c>
      <c r="K37" s="71"/>
      <c r="L37" s="226"/>
    </row>
    <row r="38" spans="1:14" ht="36.75" thickBot="1">
      <c r="A38" s="101" t="s">
        <v>41</v>
      </c>
      <c r="B38" s="118">
        <f>B39+B41+B42+B43+B45+B44+B46</f>
        <v>105220325</v>
      </c>
      <c r="C38" s="118">
        <f>C39+C41+C42+C43+C45+C44+C46</f>
        <v>17559371.340000004</v>
      </c>
      <c r="D38" s="99">
        <f t="shared" si="1"/>
        <v>16.68819340749993</v>
      </c>
      <c r="E38" s="3" t="e">
        <f>C37/#REF!</f>
        <v>#REF!</v>
      </c>
      <c r="F38" s="10" t="s">
        <v>40</v>
      </c>
      <c r="G38" s="18" t="s">
        <v>59</v>
      </c>
      <c r="H38" s="19"/>
      <c r="I38" s="134">
        <v>2000000</v>
      </c>
      <c r="J38" s="134">
        <v>0</v>
      </c>
      <c r="K38" s="71"/>
      <c r="L38" s="227"/>
      <c r="N38" s="157"/>
    </row>
    <row r="39" spans="1:12" ht="21.75" customHeight="1" thickBot="1">
      <c r="A39" s="56" t="s">
        <v>43</v>
      </c>
      <c r="B39" s="107">
        <v>30070000</v>
      </c>
      <c r="C39" s="107">
        <v>5011600</v>
      </c>
      <c r="D39" s="77">
        <f t="shared" si="1"/>
        <v>16.666444961755904</v>
      </c>
      <c r="E39" s="3" t="e">
        <f>C38/#REF!</f>
        <v>#REF!</v>
      </c>
      <c r="F39" s="36" t="s">
        <v>42</v>
      </c>
      <c r="G39" s="18" t="s">
        <v>97</v>
      </c>
      <c r="H39" s="22"/>
      <c r="I39" s="135">
        <v>-2739600</v>
      </c>
      <c r="J39" s="135">
        <v>-654400</v>
      </c>
      <c r="K39" s="65"/>
      <c r="L39" s="33" t="e">
        <f>#REF!/#REF!</f>
        <v>#REF!</v>
      </c>
    </row>
    <row r="40" spans="1:12" ht="22.5" customHeight="1" thickBot="1">
      <c r="A40" s="55" t="s">
        <v>45</v>
      </c>
      <c r="B40" s="107">
        <v>30070000</v>
      </c>
      <c r="C40" s="107">
        <v>5011600</v>
      </c>
      <c r="D40" s="77">
        <f t="shared" si="1"/>
        <v>16.666444961755904</v>
      </c>
      <c r="E40" s="3"/>
      <c r="F40" s="36"/>
      <c r="G40" s="47" t="s">
        <v>84</v>
      </c>
      <c r="H40" s="22"/>
      <c r="I40" s="135">
        <f>I42+I41</f>
        <v>436787.9199999869</v>
      </c>
      <c r="J40" s="135">
        <f>J42+J41</f>
        <v>7911.920000016689</v>
      </c>
      <c r="K40" s="66"/>
      <c r="L40" s="33"/>
    </row>
    <row r="41" spans="1:12" ht="16.5" thickBot="1">
      <c r="A41" s="56" t="s">
        <v>77</v>
      </c>
      <c r="B41" s="107">
        <v>50084555</v>
      </c>
      <c r="C41" s="107">
        <v>9797148.81</v>
      </c>
      <c r="D41" s="77">
        <f t="shared" si="1"/>
        <v>19.561217644840813</v>
      </c>
      <c r="E41" s="3" t="e">
        <f>C39/#REF!</f>
        <v>#REF!</v>
      </c>
      <c r="F41" s="36" t="s">
        <v>44</v>
      </c>
      <c r="G41" s="191" t="s">
        <v>46</v>
      </c>
      <c r="H41" s="22"/>
      <c r="I41" s="136">
        <v>-160183265</v>
      </c>
      <c r="J41" s="136">
        <v>-134237696.73</v>
      </c>
      <c r="K41" s="71"/>
      <c r="L41" s="8" t="e">
        <f>I41/H41</f>
        <v>#DIV/0!</v>
      </c>
    </row>
    <row r="42" spans="1:12" ht="16.5" thickBot="1">
      <c r="A42" s="186" t="s">
        <v>47</v>
      </c>
      <c r="B42" s="107">
        <v>24799600</v>
      </c>
      <c r="C42" s="107">
        <v>2650330.43</v>
      </c>
      <c r="D42" s="77">
        <f t="shared" si="1"/>
        <v>10.686988620784208</v>
      </c>
      <c r="E42" s="3" t="e">
        <f>#REF!/#REF!</f>
        <v>#REF!</v>
      </c>
      <c r="F42" s="16"/>
      <c r="G42" s="37" t="s">
        <v>48</v>
      </c>
      <c r="H42" s="22"/>
      <c r="I42" s="133">
        <v>160620052.92</v>
      </c>
      <c r="J42" s="133">
        <v>134245608.65</v>
      </c>
      <c r="K42" s="77"/>
      <c r="L42" s="8" t="e">
        <f>#REF!/#REF!</f>
        <v>#REF!</v>
      </c>
    </row>
    <row r="43" spans="1:12" ht="16.5" thickBot="1">
      <c r="A43" s="186" t="s">
        <v>79</v>
      </c>
      <c r="B43" s="107">
        <v>266170</v>
      </c>
      <c r="C43" s="107">
        <v>264195</v>
      </c>
      <c r="D43" s="77">
        <f t="shared" si="1"/>
        <v>99.25799301198482</v>
      </c>
      <c r="E43" s="3" t="e">
        <f>#REF!/#REF!</f>
        <v>#REF!</v>
      </c>
      <c r="F43" s="16"/>
      <c r="G43" s="37"/>
      <c r="H43" s="22"/>
      <c r="I43" s="137"/>
      <c r="J43" s="149"/>
      <c r="K43" s="71"/>
      <c r="L43" s="8"/>
    </row>
    <row r="44" spans="1:12" ht="16.5" thickBot="1">
      <c r="A44" s="187" t="s">
        <v>90</v>
      </c>
      <c r="B44" s="105">
        <v>0</v>
      </c>
      <c r="C44" s="105">
        <v>0</v>
      </c>
      <c r="D44" s="87" t="e">
        <f t="shared" si="1"/>
        <v>#DIV/0!</v>
      </c>
      <c r="E44" s="3"/>
      <c r="F44" s="16"/>
      <c r="G44" s="37"/>
      <c r="H44" s="22"/>
      <c r="I44" s="137"/>
      <c r="J44" s="149"/>
      <c r="K44" s="71"/>
      <c r="L44" s="8"/>
    </row>
    <row r="45" spans="1:12" ht="51.75" thickBot="1">
      <c r="A45" s="187" t="s">
        <v>78</v>
      </c>
      <c r="B45" s="105">
        <v>0</v>
      </c>
      <c r="C45" s="105">
        <v>-163902.9</v>
      </c>
      <c r="D45" s="87" t="e">
        <f t="shared" si="1"/>
        <v>#DIV/0!</v>
      </c>
      <c r="E45" s="3"/>
      <c r="F45" s="16"/>
      <c r="G45" s="37"/>
      <c r="H45" s="22"/>
      <c r="I45" s="137"/>
      <c r="J45" s="149"/>
      <c r="K45" s="71"/>
      <c r="L45" s="8"/>
    </row>
    <row r="46" spans="1:12" ht="24.75" thickBot="1">
      <c r="A46" s="188" t="s">
        <v>91</v>
      </c>
      <c r="B46" s="105"/>
      <c r="C46" s="105"/>
      <c r="D46" s="87" t="e">
        <f t="shared" si="1"/>
        <v>#DIV/0!</v>
      </c>
      <c r="E46" s="25"/>
      <c r="F46" s="170"/>
      <c r="G46" s="171"/>
      <c r="H46" s="172"/>
      <c r="I46" s="173"/>
      <c r="J46" s="174"/>
      <c r="K46" s="175"/>
      <c r="L46" s="8"/>
    </row>
    <row r="47" spans="1:12" ht="16.5" thickBot="1">
      <c r="A47" s="117" t="s">
        <v>49</v>
      </c>
      <c r="B47" s="119">
        <f>B37+B38</f>
        <v>126538405</v>
      </c>
      <c r="C47" s="119">
        <f>C38+C37</f>
        <v>20787183.600000005</v>
      </c>
      <c r="D47" s="120">
        <f t="shared" si="1"/>
        <v>16.42756884757636</v>
      </c>
      <c r="E47" s="25"/>
      <c r="F47" s="10"/>
      <c r="G47" s="166" t="s">
        <v>50</v>
      </c>
      <c r="H47" s="167"/>
      <c r="I47" s="168">
        <f>I33</f>
        <v>127210719.09</v>
      </c>
      <c r="J47" s="168">
        <f>J33</f>
        <v>20760648.319999997</v>
      </c>
      <c r="K47" s="79">
        <f>J47/I47*100</f>
        <v>16.319889132386788</v>
      </c>
      <c r="L47" s="38"/>
    </row>
    <row r="48" spans="5:12" ht="16.5" thickBot="1">
      <c r="E48" s="3"/>
      <c r="F48" s="63"/>
      <c r="L48" s="38"/>
    </row>
    <row r="49" spans="1:12" ht="16.5" customHeight="1" thickBot="1">
      <c r="A49" s="213" t="s">
        <v>100</v>
      </c>
      <c r="B49" s="214"/>
      <c r="C49" s="214"/>
      <c r="D49" s="214"/>
      <c r="E49" s="214"/>
      <c r="F49" s="214"/>
      <c r="G49" s="214"/>
      <c r="H49" s="215"/>
      <c r="I49" s="215"/>
      <c r="L49" s="39" t="e">
        <f>I47/H47</f>
        <v>#DIV/0!</v>
      </c>
    </row>
    <row r="50" spans="1:11" ht="15.75">
      <c r="A50" s="151"/>
      <c r="B50" s="73"/>
      <c r="C50" s="73"/>
      <c r="D50" s="74"/>
      <c r="E50" s="40"/>
      <c r="F50" s="40"/>
      <c r="G50" s="40"/>
      <c r="H50" s="9"/>
      <c r="I50" s="139"/>
      <c r="J50" s="139"/>
      <c r="K50" s="74"/>
    </row>
    <row r="51" ht="11.25" customHeight="1"/>
  </sheetData>
  <sheetProtection/>
  <mergeCells count="15">
    <mergeCell ref="L35:L38"/>
    <mergeCell ref="L19:L21"/>
    <mergeCell ref="F25:G25"/>
    <mergeCell ref="L25:L26"/>
    <mergeCell ref="L28:L29"/>
    <mergeCell ref="L33:L34"/>
    <mergeCell ref="A1:J1"/>
    <mergeCell ref="A2:J2"/>
    <mergeCell ref="A4:A6"/>
    <mergeCell ref="F4:G6"/>
    <mergeCell ref="A49:I49"/>
    <mergeCell ref="A22:A24"/>
    <mergeCell ref="B22:B24"/>
    <mergeCell ref="C22:C24"/>
    <mergeCell ref="D22:D24"/>
  </mergeCells>
  <printOptions/>
  <pageMargins left="0.19" right="0.31" top="0.24" bottom="0.19" header="0.24" footer="0.17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User68</dc:creator>
  <cp:keywords/>
  <dc:description/>
  <cp:lastModifiedBy>1</cp:lastModifiedBy>
  <cp:lastPrinted>2016-09-12T13:47:18Z</cp:lastPrinted>
  <dcterms:created xsi:type="dcterms:W3CDTF">2005-12-08T05:55:07Z</dcterms:created>
  <dcterms:modified xsi:type="dcterms:W3CDTF">2019-03-07T10:53:29Z</dcterms:modified>
  <cp:category/>
  <cp:version/>
  <cp:contentType/>
  <cp:contentStatus/>
</cp:coreProperties>
</file>