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15" windowWidth="15480" windowHeight="104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Лист1!$A$1:$K$68</definedName>
  </definedNames>
  <calcPr calcId="144525"/>
</workbook>
</file>

<file path=xl/calcChain.xml><?xml version="1.0" encoding="utf-8"?>
<calcChain xmlns="http://schemas.openxmlformats.org/spreadsheetml/2006/main">
  <c r="E43" i="1" l="1"/>
  <c r="F45" i="1"/>
  <c r="G45" i="1"/>
  <c r="H45" i="1"/>
  <c r="I45" i="1"/>
  <c r="J45" i="1"/>
  <c r="K45" i="1"/>
  <c r="G60" i="1" l="1"/>
  <c r="G61" i="1" s="1"/>
  <c r="G30" i="1"/>
  <c r="G28" i="1" l="1"/>
  <c r="G12" i="1"/>
  <c r="F60" i="1"/>
  <c r="F61" i="1" s="1"/>
  <c r="F12" i="1"/>
  <c r="D30" i="1" l="1"/>
  <c r="E30" i="1" l="1"/>
  <c r="H29" i="1"/>
  <c r="I29" i="1"/>
  <c r="K50" i="1"/>
  <c r="J50" i="1"/>
  <c r="K43" i="1"/>
  <c r="J43" i="1"/>
  <c r="K41" i="1"/>
  <c r="J41" i="1"/>
  <c r="K40" i="1"/>
  <c r="J40" i="1"/>
  <c r="K38" i="1"/>
  <c r="J38" i="1"/>
  <c r="I28" i="1"/>
  <c r="H28" i="1"/>
  <c r="F28" i="1"/>
  <c r="E28" i="1"/>
  <c r="D28" i="1"/>
  <c r="K17" i="1"/>
  <c r="J17" i="1"/>
  <c r="K16" i="1"/>
  <c r="J16" i="1"/>
  <c r="K51" i="1"/>
  <c r="J51" i="1"/>
  <c r="I30" i="1" l="1"/>
  <c r="F30" i="1"/>
  <c r="H30" i="1"/>
</calcChain>
</file>

<file path=xl/sharedStrings.xml><?xml version="1.0" encoding="utf-8"?>
<sst xmlns="http://schemas.openxmlformats.org/spreadsheetml/2006/main" count="169" uniqueCount="77">
  <si>
    <t>Категория работников: Работники учреждений культуры</t>
  </si>
  <si>
    <t>Наименование показателей</t>
  </si>
  <si>
    <t>2012 г. факт</t>
  </si>
  <si>
    <t>2013 г. факт</t>
  </si>
  <si>
    <t>2014 г.</t>
  </si>
  <si>
    <t>2015 г.</t>
  </si>
  <si>
    <t>2016 г.</t>
  </si>
  <si>
    <t>2017 г.</t>
  </si>
  <si>
    <t>2018 г.</t>
  </si>
  <si>
    <t>2014г.-2016 г.</t>
  </si>
  <si>
    <t>2013г.- 2018 г.</t>
  </si>
  <si>
    <t>Норматив числа получателей услуг на 1 работника отдельной категории (по среднесписочной численности работников) в разрезе субъектов Российской Федерации с учетом региональной специфики (стр2/стр.3)</t>
  </si>
  <si>
    <t>х</t>
  </si>
  <si>
    <t>Соотношение средней заработной платы  работников учреждений культуры и средней заработной платы в субъекте Российской Федерации:</t>
  </si>
  <si>
    <t>по Программе поэтапного совершенствования систем оплаты труда в государственных (муниципальных) учреждениях на 2012-2018 годы</t>
  </si>
  <si>
    <t>по Плану мероприятий ("дорожной карте") "Изменения в отраслях социальной сферы, направленные на повышение эффективности сферы культуры", %</t>
  </si>
  <si>
    <t>Средняя заработная плата работников по субъекту Российской Федерации, руб.</t>
  </si>
  <si>
    <t>Темп роста к предыдущему году, %</t>
  </si>
  <si>
    <t>Размер начислений на фонд оплаты труда, %</t>
  </si>
  <si>
    <t>в том числе:</t>
  </si>
  <si>
    <t>за счет средств областного бюджета</t>
  </si>
  <si>
    <t>Доля в процентах средств областного бюджета</t>
  </si>
  <si>
    <t>включая средства, полученные за счет проведения мероприятий по оптимизации, из них:</t>
  </si>
  <si>
    <t>Доля в процентах средств от оптимизации</t>
  </si>
  <si>
    <t>Доля в процентах средств от приносящей доход деятельности</t>
  </si>
  <si>
    <t>Число получателей услуг, чел.(прогноз получателей услуг по муниципальному образованию)</t>
  </si>
  <si>
    <t>Среднесписочная численность  работников учреждений культуры (без совместителей): человек</t>
  </si>
  <si>
    <t>Численность населения муниципального образования, чел.</t>
  </si>
  <si>
    <t>Среднемесячная заработная плата работников учреждений культуры (без совместителей) по дорожной карте, рублей</t>
  </si>
  <si>
    <t>Темп роста к предыдущему году по дорожной карте, %</t>
  </si>
  <si>
    <t>Среднемесячная заработная плата работников учреждений культуры (без совместителей) муниципального образования, рублей</t>
  </si>
  <si>
    <t>Доля от средств от приносящей доход деятельности в фонде заработной платы по отдельной категории работников (план - предложение не ниже 10 %), %</t>
  </si>
  <si>
    <t>Фонд оплаты труда с начислениями, тыс. рублей</t>
  </si>
  <si>
    <t xml:space="preserve">Прирост фонда оплаты труда с начислениями к 2013 г., тыс.руб. </t>
  </si>
  <si>
    <t>за счет иных источников (решений), включая корректировку консолидированного бюджета субъекта Российской Федерации на соответствующий год, тыс. рублей</t>
  </si>
  <si>
    <t>Итого, объем средств, предусмотренный на повышение оплаты труда, тыс. руб. (стр. 18+23+24)</t>
  </si>
  <si>
    <t>Соотношение объема средств от оптимизации к сумме объема средств, предусмотренного на повышение оплаты труда, % (стр. 19/стр. 25*100%)</t>
  </si>
  <si>
    <t xml:space="preserve">в том числе </t>
  </si>
  <si>
    <t>за счет средств местного бюджета</t>
  </si>
  <si>
    <t>за счет приносящей доход деятельности ( для казенных учреждений)</t>
  </si>
  <si>
    <t>18.1.</t>
  </si>
  <si>
    <t>18.2.</t>
  </si>
  <si>
    <t>18.3.</t>
  </si>
  <si>
    <t>3.1.</t>
  </si>
  <si>
    <t>3.2.</t>
  </si>
  <si>
    <t>справочно</t>
  </si>
  <si>
    <t>Среднесписочная численность  работников учреждений культуры (без совместителей), планируемый к сокращению: человек</t>
  </si>
  <si>
    <t>за счет средств консолидированного бюджета субъекта Российской Федерации, включая дотацию из федерального бюджета,(стр.18.1 +18.2 +.18.3+стр.19) тыс. руб.</t>
  </si>
  <si>
    <t>за счет средств от приносящей доход деятельности (для автономных и бюджетных учреждений), тыс. руб.</t>
  </si>
  <si>
    <t>от реструктуризации сети, тыс. рублей</t>
  </si>
  <si>
    <t>от оптимизации численности персонала, в том числе административно-управленческого персонала, тыс. рублей</t>
  </si>
  <si>
    <t>от сокращения и оптимизации расходов на содержание учреждений, тыс. рублей</t>
  </si>
  <si>
    <t>Штатная численность  работников учреждений культуры (без совместителей) прочий персонал, планируемый к переводу в другие учреждения: штатных единиц (список прилагается)</t>
  </si>
  <si>
    <t>Среднесписочная численность  работников учреждений культуры (без совместителей) прочий персонал, планируемый к переводу в другие учреждения: человек (список прилагается)</t>
  </si>
  <si>
    <t>в том числе</t>
  </si>
  <si>
    <t>Среднемесячная заработная плата основного персонала учреждений культуры (без совместителей) муниципального образования, рублей</t>
  </si>
  <si>
    <t>Среднемесячная заработная плата прочего персонала учреждений культуры (без совместителей) муниципального образования, рублей</t>
  </si>
  <si>
    <t>Среднесписочная численность  основного персонала учреждений культуры (без совместителей): человек</t>
  </si>
  <si>
    <t>Среднесписочная численность  прочего персонала учреждений культуры (без совместителей): человек</t>
  </si>
  <si>
    <t>Фонд оплаты труда с начислениями основного персонала, тыс. рублей</t>
  </si>
  <si>
    <t>Фонд оплаты труда с начислениями прочего персонала, тыс. рублей</t>
  </si>
  <si>
    <t>3.1.1.</t>
  </si>
  <si>
    <t>3.1.2.</t>
  </si>
  <si>
    <t>3.1.3.</t>
  </si>
  <si>
    <t>13.1.</t>
  </si>
  <si>
    <t>13.2.</t>
  </si>
  <si>
    <t>13.1.1.</t>
  </si>
  <si>
    <t>16.1.</t>
  </si>
  <si>
    <t>16.2.</t>
  </si>
  <si>
    <t>16.1.1.</t>
  </si>
  <si>
    <t>по соответствующему муниципальному образованию, %(строка13/строка9*100)</t>
  </si>
  <si>
    <t xml:space="preserve">Показатели нормативов муниципальной "Дорожной карты"  </t>
  </si>
  <si>
    <t>Приложение к "Дорожной карте"</t>
  </si>
  <si>
    <t>____________________</t>
  </si>
  <si>
    <r>
      <t xml:space="preserve">Справочно </t>
    </r>
    <r>
      <rPr>
        <i/>
        <sz val="12"/>
        <color indexed="8"/>
        <rFont val="Times New Roman"/>
        <family val="1"/>
        <charset val="204"/>
      </rPr>
      <t>ФЗП от предпринимательской деятельности  с начислениями(тыс. руб.)</t>
    </r>
  </si>
  <si>
    <r>
      <t>Справочно</t>
    </r>
    <r>
      <rPr>
        <i/>
        <sz val="12"/>
        <color indexed="8"/>
        <rFont val="Times New Roman"/>
        <family val="1"/>
        <charset val="204"/>
      </rPr>
      <t xml:space="preserve"> Фонд оплаты труда с начислениями, планируемый к передаче другому учреждению в связи с передачей непрофильных функций учреждений культуры тыс. рублей</t>
    </r>
  </si>
  <si>
    <t xml:space="preserve">Приложение к постановленияю администрации Лебяжского района              от 07.02.2017 № 48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</si>
</sst>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u/>
      <sz val="12"/>
      <color indexed="8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8"/>
      <name val="Arial Cyr"/>
      <charset val="204"/>
    </font>
    <font>
      <b/>
      <i/>
      <sz val="10"/>
      <name val="Arial Cyr"/>
      <charset val="204"/>
    </font>
    <font>
      <sz val="10"/>
      <color indexed="8"/>
      <name val="Calibri"/>
      <family val="2"/>
      <charset val="204"/>
    </font>
    <font>
      <sz val="7"/>
      <name val="Arial Cyr"/>
      <charset val="204"/>
    </font>
    <font>
      <sz val="8"/>
      <color indexed="8"/>
      <name val="Calibri"/>
      <family val="2"/>
      <charset val="204"/>
    </font>
    <font>
      <sz val="11"/>
      <name val="Arial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top"/>
    </xf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/>
    <xf numFmtId="0" fontId="11" fillId="2" borderId="2" xfId="0" applyFont="1" applyFill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/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15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165" fontId="15" fillId="0" borderId="0" xfId="0" applyNumberFormat="1" applyFont="1" applyFill="1" applyBorder="1" applyAlignment="1"/>
    <xf numFmtId="0" fontId="10" fillId="0" borderId="0" xfId="0" applyFont="1" applyFill="1" applyBorder="1"/>
    <xf numFmtId="165" fontId="4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vertical="center" wrapText="1"/>
    </xf>
    <xf numFmtId="0" fontId="16" fillId="0" borderId="0" xfId="0" applyFont="1" applyFill="1" applyBorder="1"/>
    <xf numFmtId="165" fontId="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" fillId="0" borderId="0" xfId="0" applyFont="1" applyFill="1" applyBorder="1" applyAlignment="1"/>
    <xf numFmtId="165" fontId="0" fillId="0" borderId="0" xfId="0" applyNumberFormat="1" applyFill="1" applyBorder="1" applyAlignment="1">
      <alignment horizontal="center"/>
    </xf>
    <xf numFmtId="165" fontId="1" fillId="0" borderId="0" xfId="0" applyNumberFormat="1" applyFont="1" applyFill="1" applyBorder="1" applyAlignment="1"/>
    <xf numFmtId="165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17" fillId="0" borderId="0" xfId="0" applyFont="1" applyFill="1"/>
    <xf numFmtId="0" fontId="0" fillId="0" borderId="0" xfId="0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top"/>
    </xf>
    <xf numFmtId="16" fontId="19" fillId="0" borderId="2" xfId="0" applyNumberFormat="1" applyFont="1" applyFill="1" applyBorder="1" applyAlignment="1">
      <alignment horizontal="center" vertical="top"/>
    </xf>
    <xf numFmtId="165" fontId="20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/>
    <xf numFmtId="0" fontId="21" fillId="0" borderId="0" xfId="0" applyFont="1" applyFill="1" applyBorder="1"/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5" fontId="12" fillId="3" borderId="2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4" fillId="0" borderId="0" xfId="0" applyFont="1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2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5" fontId="22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23" fillId="0" borderId="0" xfId="0" applyFont="1" applyAlignment="1">
      <alignment wrapText="1"/>
    </xf>
    <xf numFmtId="0" fontId="2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tabSelected="1" view="pageBreakPreview" zoomScale="80" zoomScaleSheetLayoutView="80" workbookViewId="0">
      <pane xSplit="2" ySplit="10" topLeftCell="C45" activePane="bottomRight" state="frozen"/>
      <selection pane="topRight" activeCell="C1" sqref="C1"/>
      <selection pane="bottomLeft" activeCell="A6" sqref="A6"/>
      <selection pane="bottomRight" activeCell="H45" sqref="H45"/>
    </sheetView>
  </sheetViews>
  <sheetFormatPr defaultRowHeight="19.5" customHeight="1" x14ac:dyDescent="0.2"/>
  <cols>
    <col min="1" max="1" width="7.42578125" style="2" customWidth="1"/>
    <col min="2" max="2" width="61.7109375" style="36" customWidth="1"/>
    <col min="3" max="3" width="10.5703125" style="1" customWidth="1"/>
    <col min="4" max="4" width="10.28515625" style="37" customWidth="1"/>
    <col min="5" max="5" width="11.28515625" style="1" customWidth="1"/>
    <col min="6" max="9" width="13.28515625" style="1" bestFit="1" customWidth="1"/>
    <col min="10" max="10" width="13.5703125" style="1" customWidth="1"/>
    <col min="11" max="11" width="13.140625" style="1" bestFit="1" customWidth="1"/>
    <col min="12" max="16384" width="9.140625" style="1"/>
  </cols>
  <sheetData>
    <row r="1" spans="1:11" ht="19.5" customHeight="1" x14ac:dyDescent="0.2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 ht="53.25" customHeight="1" x14ac:dyDescent="0.2">
      <c r="A2" s="53"/>
      <c r="B2" s="53"/>
      <c r="C2" s="53"/>
      <c r="D2" s="53"/>
      <c r="E2" s="53"/>
      <c r="F2" s="53"/>
      <c r="G2" s="53"/>
      <c r="H2" s="77" t="s">
        <v>76</v>
      </c>
      <c r="I2" s="78"/>
      <c r="J2" s="78"/>
      <c r="K2" s="54"/>
    </row>
    <row r="3" spans="1:11" ht="19.5" customHeight="1" x14ac:dyDescent="0.2">
      <c r="A3" s="53"/>
      <c r="B3" s="53"/>
      <c r="C3" s="53"/>
      <c r="D3" s="53"/>
      <c r="E3" s="53"/>
      <c r="F3" s="53"/>
      <c r="G3" s="53"/>
      <c r="H3" s="54"/>
      <c r="I3" s="54"/>
      <c r="J3" s="54"/>
      <c r="K3" s="54"/>
    </row>
    <row r="4" spans="1:11" ht="19.5" customHeight="1" x14ac:dyDescent="0.25">
      <c r="A4" s="53"/>
      <c r="B4" s="55"/>
      <c r="C4" s="56"/>
      <c r="D4" s="57"/>
      <c r="E4" s="56"/>
      <c r="F4" s="56"/>
      <c r="G4" s="56"/>
      <c r="H4" s="77" t="s">
        <v>72</v>
      </c>
      <c r="I4" s="78"/>
      <c r="J4" s="78"/>
      <c r="K4" s="78"/>
    </row>
    <row r="5" spans="1:11" ht="45.75" customHeight="1" x14ac:dyDescent="0.25">
      <c r="A5" s="53"/>
      <c r="B5" s="88"/>
      <c r="C5" s="89"/>
      <c r="D5" s="89"/>
      <c r="E5" s="89"/>
      <c r="F5" s="89"/>
      <c r="G5" s="89"/>
      <c r="H5" s="89"/>
      <c r="I5" s="89"/>
      <c r="J5" s="89"/>
      <c r="K5" s="89"/>
    </row>
    <row r="6" spans="1:11" ht="26.25" customHeight="1" x14ac:dyDescent="0.2">
      <c r="A6" s="84" t="s">
        <v>71</v>
      </c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1" ht="15.75" x14ac:dyDescent="0.25">
      <c r="A7" s="53"/>
      <c r="B7" s="85"/>
      <c r="C7" s="86"/>
      <c r="D7" s="86"/>
      <c r="E7" s="86"/>
      <c r="F7" s="86"/>
      <c r="G7" s="86"/>
      <c r="H7" s="86"/>
      <c r="I7" s="86"/>
      <c r="J7" s="86"/>
      <c r="K7" s="86"/>
    </row>
    <row r="8" spans="1:11" ht="26.25" customHeight="1" x14ac:dyDescent="0.25">
      <c r="A8" s="53"/>
      <c r="B8" s="87" t="s">
        <v>0</v>
      </c>
      <c r="C8" s="87"/>
      <c r="D8" s="87"/>
      <c r="E8" s="87"/>
      <c r="F8" s="87"/>
      <c r="G8" s="87"/>
      <c r="H8" s="87"/>
      <c r="I8" s="87"/>
      <c r="J8" s="87"/>
      <c r="K8" s="87"/>
    </row>
    <row r="9" spans="1:11" ht="9" customHeight="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s="4" customFormat="1" ht="30.75" customHeight="1" x14ac:dyDescent="0.25">
      <c r="A10" s="58"/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3" t="s">
        <v>6</v>
      </c>
      <c r="H10" s="3" t="s">
        <v>7</v>
      </c>
      <c r="I10" s="3" t="s">
        <v>8</v>
      </c>
      <c r="J10" s="3" t="s">
        <v>9</v>
      </c>
      <c r="K10" s="3" t="s">
        <v>10</v>
      </c>
    </row>
    <row r="11" spans="1:11" s="38" customFormat="1" ht="19.5" customHeight="1" x14ac:dyDescent="0.2">
      <c r="A11" s="59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</row>
    <row r="12" spans="1:11" ht="67.5" customHeight="1" x14ac:dyDescent="0.2">
      <c r="A12" s="5">
        <v>1</v>
      </c>
      <c r="B12" s="71" t="s">
        <v>11</v>
      </c>
      <c r="C12" s="60">
        <v>717</v>
      </c>
      <c r="D12" s="60">
        <v>972</v>
      </c>
      <c r="E12" s="60">
        <v>1301</v>
      </c>
      <c r="F12" s="60">
        <f>SUM(F13/F14)</f>
        <v>1828.0270270270271</v>
      </c>
      <c r="G12" s="60">
        <f>SUM(G13/G14)</f>
        <v>3341.3076923076924</v>
      </c>
      <c r="H12" s="60">
        <v>1806</v>
      </c>
      <c r="I12" s="60">
        <v>1896</v>
      </c>
      <c r="J12" s="3" t="s">
        <v>12</v>
      </c>
      <c r="K12" s="3" t="s">
        <v>12</v>
      </c>
    </row>
    <row r="13" spans="1:11" ht="40.5" customHeight="1" x14ac:dyDescent="0.2">
      <c r="A13" s="5">
        <v>2</v>
      </c>
      <c r="B13" s="71" t="s">
        <v>25</v>
      </c>
      <c r="C13" s="60">
        <v>58084</v>
      </c>
      <c r="D13" s="60">
        <v>61242</v>
      </c>
      <c r="E13" s="60">
        <v>66376</v>
      </c>
      <c r="F13" s="60">
        <v>67637</v>
      </c>
      <c r="G13" s="60">
        <v>130311</v>
      </c>
      <c r="H13" s="60">
        <v>75864</v>
      </c>
      <c r="I13" s="60">
        <v>79615</v>
      </c>
      <c r="J13" s="3" t="s">
        <v>12</v>
      </c>
      <c r="K13" s="3" t="s">
        <v>12</v>
      </c>
    </row>
    <row r="14" spans="1:11" ht="34.5" customHeight="1" x14ac:dyDescent="0.2">
      <c r="A14" s="5">
        <v>3</v>
      </c>
      <c r="B14" s="73" t="s">
        <v>26</v>
      </c>
      <c r="C14" s="61">
        <v>81</v>
      </c>
      <c r="D14" s="61">
        <v>63</v>
      </c>
      <c r="E14" s="61">
        <v>51</v>
      </c>
      <c r="F14" s="61">
        <v>37</v>
      </c>
      <c r="G14" s="61">
        <v>39</v>
      </c>
      <c r="H14" s="61">
        <v>42</v>
      </c>
      <c r="I14" s="61">
        <v>42</v>
      </c>
      <c r="J14" s="62" t="s">
        <v>12</v>
      </c>
      <c r="K14" s="3" t="s">
        <v>12</v>
      </c>
    </row>
    <row r="15" spans="1:11" ht="34.5" customHeight="1" x14ac:dyDescent="0.2">
      <c r="A15" s="5"/>
      <c r="B15" s="73" t="s">
        <v>37</v>
      </c>
      <c r="C15" s="61" t="s">
        <v>12</v>
      </c>
      <c r="D15" s="61" t="s">
        <v>12</v>
      </c>
      <c r="E15" s="61" t="s">
        <v>12</v>
      </c>
      <c r="F15" s="61" t="s">
        <v>12</v>
      </c>
      <c r="G15" s="61" t="s">
        <v>12</v>
      </c>
      <c r="H15" s="61" t="s">
        <v>12</v>
      </c>
      <c r="I15" s="61" t="s">
        <v>12</v>
      </c>
      <c r="J15" s="62"/>
      <c r="K15" s="3"/>
    </row>
    <row r="16" spans="1:11" ht="42" customHeight="1" x14ac:dyDescent="0.2">
      <c r="A16" s="5" t="s">
        <v>43</v>
      </c>
      <c r="B16" s="73" t="s">
        <v>57</v>
      </c>
      <c r="C16" s="61">
        <v>41</v>
      </c>
      <c r="D16" s="61">
        <v>36</v>
      </c>
      <c r="E16" s="61">
        <v>33</v>
      </c>
      <c r="F16" s="61">
        <v>30</v>
      </c>
      <c r="G16" s="61">
        <v>34</v>
      </c>
      <c r="H16" s="61">
        <v>34</v>
      </c>
      <c r="I16" s="61">
        <v>32</v>
      </c>
      <c r="J16" s="9">
        <f>E16+F16+G16</f>
        <v>97</v>
      </c>
      <c r="K16" s="9">
        <f>D16+E16+F16+G16+H16+I16</f>
        <v>199</v>
      </c>
    </row>
    <row r="17" spans="1:11" ht="40.5" customHeight="1" x14ac:dyDescent="0.2">
      <c r="A17" s="5" t="s">
        <v>44</v>
      </c>
      <c r="B17" s="73" t="s">
        <v>58</v>
      </c>
      <c r="C17" s="61">
        <v>40</v>
      </c>
      <c r="D17" s="61">
        <v>27</v>
      </c>
      <c r="E17" s="61">
        <v>18</v>
      </c>
      <c r="F17" s="61">
        <v>7</v>
      </c>
      <c r="G17" s="61">
        <v>5</v>
      </c>
      <c r="H17" s="61">
        <v>8</v>
      </c>
      <c r="I17" s="61">
        <v>10</v>
      </c>
      <c r="J17" s="9">
        <f>E17+F17+G17</f>
        <v>30</v>
      </c>
      <c r="K17" s="9">
        <f>D17+E17+F17+G17+H17+I17</f>
        <v>75</v>
      </c>
    </row>
    <row r="18" spans="1:11" ht="18" customHeight="1" x14ac:dyDescent="0.2">
      <c r="A18" s="41"/>
      <c r="B18" s="70" t="s">
        <v>45</v>
      </c>
      <c r="C18" s="61"/>
      <c r="D18" s="61"/>
      <c r="E18" s="61"/>
      <c r="F18" s="61"/>
      <c r="G18" s="61"/>
      <c r="H18" s="61"/>
      <c r="I18" s="61"/>
      <c r="J18" s="62" t="s">
        <v>12</v>
      </c>
      <c r="K18" s="3" t="s">
        <v>12</v>
      </c>
    </row>
    <row r="19" spans="1:11" ht="61.5" customHeight="1" x14ac:dyDescent="0.2">
      <c r="A19" s="42" t="s">
        <v>61</v>
      </c>
      <c r="B19" s="74" t="s">
        <v>53</v>
      </c>
      <c r="C19" s="61" t="s">
        <v>12</v>
      </c>
      <c r="D19" s="61" t="s">
        <v>12</v>
      </c>
      <c r="E19" s="61">
        <v>17</v>
      </c>
      <c r="F19" s="61">
        <v>0</v>
      </c>
      <c r="G19" s="61">
        <v>0</v>
      </c>
      <c r="H19" s="61">
        <v>0</v>
      </c>
      <c r="I19" s="61">
        <v>0</v>
      </c>
      <c r="J19" s="63" t="s">
        <v>12</v>
      </c>
      <c r="K19" s="3" t="s">
        <v>12</v>
      </c>
    </row>
    <row r="20" spans="1:11" ht="68.25" customHeight="1" x14ac:dyDescent="0.2">
      <c r="A20" s="42" t="s">
        <v>62</v>
      </c>
      <c r="B20" s="74" t="s">
        <v>52</v>
      </c>
      <c r="C20" s="61" t="s">
        <v>12</v>
      </c>
      <c r="D20" s="61" t="s">
        <v>12</v>
      </c>
      <c r="E20" s="61">
        <v>29</v>
      </c>
      <c r="F20" s="61">
        <v>0</v>
      </c>
      <c r="G20" s="61">
        <v>0</v>
      </c>
      <c r="H20" s="61">
        <v>0</v>
      </c>
      <c r="I20" s="61">
        <v>0</v>
      </c>
      <c r="J20" s="63"/>
      <c r="K20" s="3"/>
    </row>
    <row r="21" spans="1:11" ht="54" customHeight="1" x14ac:dyDescent="0.2">
      <c r="A21" s="41" t="s">
        <v>63</v>
      </c>
      <c r="B21" s="74" t="s">
        <v>46</v>
      </c>
      <c r="C21" s="61" t="s">
        <v>12</v>
      </c>
      <c r="D21" s="61" t="s">
        <v>12</v>
      </c>
      <c r="E21" s="61">
        <v>3</v>
      </c>
      <c r="F21" s="61">
        <v>1</v>
      </c>
      <c r="G21" s="61">
        <v>0</v>
      </c>
      <c r="H21" s="61">
        <v>1</v>
      </c>
      <c r="I21" s="61">
        <v>0</v>
      </c>
      <c r="J21" s="63" t="s">
        <v>12</v>
      </c>
      <c r="K21" s="3" t="s">
        <v>12</v>
      </c>
    </row>
    <row r="22" spans="1:11" ht="25.5" customHeight="1" x14ac:dyDescent="0.2">
      <c r="A22" s="5">
        <v>4</v>
      </c>
      <c r="B22" s="71" t="s">
        <v>27</v>
      </c>
      <c r="C22" s="6">
        <v>8249</v>
      </c>
      <c r="D22" s="6">
        <v>7992</v>
      </c>
      <c r="E22" s="6">
        <v>7856</v>
      </c>
      <c r="F22" s="6">
        <v>7707</v>
      </c>
      <c r="G22" s="6">
        <v>7529</v>
      </c>
      <c r="H22" s="6">
        <v>7200</v>
      </c>
      <c r="I22" s="6">
        <v>7200</v>
      </c>
      <c r="J22" s="6" t="s">
        <v>12</v>
      </c>
      <c r="K22" s="6" t="s">
        <v>12</v>
      </c>
    </row>
    <row r="23" spans="1:11" ht="57.75" customHeight="1" x14ac:dyDescent="0.25">
      <c r="A23" s="5">
        <v>5</v>
      </c>
      <c r="B23" s="71" t="s">
        <v>13</v>
      </c>
      <c r="C23" s="64"/>
      <c r="D23" s="64">
        <v>56.1</v>
      </c>
      <c r="E23" s="64">
        <v>64.7</v>
      </c>
      <c r="F23" s="64">
        <v>57.3</v>
      </c>
      <c r="G23" s="64">
        <v>57.7</v>
      </c>
      <c r="H23" s="64">
        <v>55.4</v>
      </c>
      <c r="I23" s="64">
        <v>107.9</v>
      </c>
      <c r="J23" s="7" t="s">
        <v>12</v>
      </c>
      <c r="K23" s="7" t="s">
        <v>12</v>
      </c>
    </row>
    <row r="24" spans="1:11" ht="47.25" x14ac:dyDescent="0.25">
      <c r="A24" s="5">
        <v>6</v>
      </c>
      <c r="B24" s="71" t="s">
        <v>14</v>
      </c>
      <c r="C24" s="65">
        <v>49</v>
      </c>
      <c r="D24" s="66">
        <v>53</v>
      </c>
      <c r="E24" s="65">
        <v>59</v>
      </c>
      <c r="F24" s="65">
        <v>65</v>
      </c>
      <c r="G24" s="65">
        <v>74</v>
      </c>
      <c r="H24" s="65">
        <v>85</v>
      </c>
      <c r="I24" s="65">
        <v>100</v>
      </c>
      <c r="J24" s="7" t="s">
        <v>12</v>
      </c>
      <c r="K24" s="7" t="s">
        <v>12</v>
      </c>
    </row>
    <row r="25" spans="1:11" ht="47.25" x14ac:dyDescent="0.25">
      <c r="A25" s="5">
        <v>7</v>
      </c>
      <c r="B25" s="71" t="s">
        <v>15</v>
      </c>
      <c r="C25" s="64" t="s">
        <v>12</v>
      </c>
      <c r="D25" s="64">
        <v>56.1</v>
      </c>
      <c r="E25" s="64">
        <v>64.7</v>
      </c>
      <c r="F25" s="64">
        <v>62.1</v>
      </c>
      <c r="G25" s="64">
        <v>82.4</v>
      </c>
      <c r="H25" s="64">
        <v>100</v>
      </c>
      <c r="I25" s="64">
        <v>100</v>
      </c>
      <c r="J25" s="7" t="s">
        <v>12</v>
      </c>
      <c r="K25" s="7" t="s">
        <v>12</v>
      </c>
    </row>
    <row r="26" spans="1:11" ht="31.5" x14ac:dyDescent="0.25">
      <c r="A26" s="5">
        <v>8</v>
      </c>
      <c r="B26" s="71" t="s">
        <v>70</v>
      </c>
      <c r="C26" s="64"/>
      <c r="D26" s="64"/>
      <c r="E26" s="64"/>
      <c r="F26" s="64"/>
      <c r="G26" s="64"/>
      <c r="H26" s="64"/>
      <c r="I26" s="64"/>
      <c r="J26" s="7"/>
      <c r="K26" s="7"/>
    </row>
    <row r="27" spans="1:11" ht="31.5" x14ac:dyDescent="0.2">
      <c r="A27" s="5">
        <v>9</v>
      </c>
      <c r="B27" s="75" t="s">
        <v>16</v>
      </c>
      <c r="C27" s="67">
        <v>16827</v>
      </c>
      <c r="D27" s="8">
        <v>19333</v>
      </c>
      <c r="E27" s="8">
        <v>20926</v>
      </c>
      <c r="F27" s="68">
        <v>20199.7</v>
      </c>
      <c r="G27" s="68">
        <v>20567</v>
      </c>
      <c r="H27" s="68">
        <v>21450</v>
      </c>
      <c r="I27" s="68">
        <v>22500</v>
      </c>
      <c r="J27" s="6" t="s">
        <v>12</v>
      </c>
      <c r="K27" s="6" t="s">
        <v>12</v>
      </c>
    </row>
    <row r="28" spans="1:11" ht="15.75" x14ac:dyDescent="0.2">
      <c r="A28" s="5">
        <v>10</v>
      </c>
      <c r="B28" s="71" t="s">
        <v>17</v>
      </c>
      <c r="C28" s="6" t="s">
        <v>12</v>
      </c>
      <c r="D28" s="9">
        <f t="shared" ref="D28:I28" si="0">D27/C27*100</f>
        <v>114.8927319189398</v>
      </c>
      <c r="E28" s="9">
        <f t="shared" si="0"/>
        <v>108.23979723788342</v>
      </c>
      <c r="F28" s="9">
        <f t="shared" si="0"/>
        <v>96.529198126732297</v>
      </c>
      <c r="G28" s="9">
        <f t="shared" si="0"/>
        <v>101.81834383678965</v>
      </c>
      <c r="H28" s="9">
        <f t="shared" si="0"/>
        <v>104.29328536004279</v>
      </c>
      <c r="I28" s="9">
        <f t="shared" si="0"/>
        <v>104.89510489510489</v>
      </c>
      <c r="J28" s="6" t="s">
        <v>12</v>
      </c>
      <c r="K28" s="6" t="s">
        <v>12</v>
      </c>
    </row>
    <row r="29" spans="1:11" ht="31.5" x14ac:dyDescent="0.2">
      <c r="A29" s="5">
        <v>11</v>
      </c>
      <c r="B29" s="71" t="s">
        <v>28</v>
      </c>
      <c r="C29" s="69">
        <v>8653</v>
      </c>
      <c r="D29" s="6">
        <v>10234</v>
      </c>
      <c r="E29" s="11">
        <v>13547</v>
      </c>
      <c r="F29" s="11">
        <v>13547</v>
      </c>
      <c r="G29" s="11">
        <v>13547</v>
      </c>
      <c r="H29" s="11">
        <f>H27*H23/100</f>
        <v>11883.3</v>
      </c>
      <c r="I29" s="11">
        <f>I27*I23/100</f>
        <v>24277.5</v>
      </c>
      <c r="J29" s="6" t="s">
        <v>12</v>
      </c>
      <c r="K29" s="6" t="s">
        <v>12</v>
      </c>
    </row>
    <row r="30" spans="1:11" ht="15.75" x14ac:dyDescent="0.2">
      <c r="A30" s="5">
        <v>12</v>
      </c>
      <c r="B30" s="71" t="s">
        <v>29</v>
      </c>
      <c r="C30" s="6" t="s">
        <v>12</v>
      </c>
      <c r="D30" s="9">
        <f t="shared" ref="D30:I30" si="1">D29/C29*100</f>
        <v>118.27111984282908</v>
      </c>
      <c r="E30" s="9">
        <f t="shared" si="1"/>
        <v>132.37248387727183</v>
      </c>
      <c r="F30" s="9">
        <f t="shared" si="1"/>
        <v>100</v>
      </c>
      <c r="G30" s="9">
        <f t="shared" si="1"/>
        <v>100</v>
      </c>
      <c r="H30" s="9">
        <f t="shared" si="1"/>
        <v>87.719052188676443</v>
      </c>
      <c r="I30" s="9">
        <f t="shared" si="1"/>
        <v>204.29931079750574</v>
      </c>
      <c r="J30" s="6" t="s">
        <v>12</v>
      </c>
      <c r="K30" s="6" t="s">
        <v>12</v>
      </c>
    </row>
    <row r="31" spans="1:11" ht="47.25" x14ac:dyDescent="0.2">
      <c r="A31" s="5">
        <v>13</v>
      </c>
      <c r="B31" s="71" t="s">
        <v>30</v>
      </c>
      <c r="C31" s="6">
        <v>4967</v>
      </c>
      <c r="D31" s="9">
        <v>7810</v>
      </c>
      <c r="E31" s="9">
        <v>10467</v>
      </c>
      <c r="F31" s="9">
        <v>11569</v>
      </c>
      <c r="G31" s="9">
        <v>11876.3</v>
      </c>
      <c r="H31" s="9">
        <v>11876</v>
      </c>
      <c r="I31" s="9">
        <v>24280</v>
      </c>
      <c r="J31" s="6"/>
      <c r="K31" s="6"/>
    </row>
    <row r="32" spans="1:11" ht="15.75" x14ac:dyDescent="0.2">
      <c r="A32" s="5"/>
      <c r="B32" s="71" t="s">
        <v>54</v>
      </c>
      <c r="C32" s="6"/>
      <c r="D32" s="9"/>
      <c r="E32" s="9"/>
      <c r="F32" s="9"/>
      <c r="G32" s="9"/>
      <c r="H32" s="9"/>
      <c r="I32" s="9"/>
      <c r="J32" s="6"/>
      <c r="K32" s="6"/>
    </row>
    <row r="33" spans="1:19" ht="47.25" x14ac:dyDescent="0.2">
      <c r="A33" s="5" t="s">
        <v>64</v>
      </c>
      <c r="B33" s="71" t="s">
        <v>55</v>
      </c>
      <c r="C33" s="6">
        <v>5810</v>
      </c>
      <c r="D33" s="9">
        <v>8971</v>
      </c>
      <c r="E33" s="9">
        <v>11822</v>
      </c>
      <c r="F33" s="9">
        <v>11420</v>
      </c>
      <c r="G33" s="9">
        <v>11678.7</v>
      </c>
      <c r="H33" s="9">
        <v>11420</v>
      </c>
      <c r="I33" s="9">
        <v>27329</v>
      </c>
      <c r="J33" s="6"/>
      <c r="K33" s="6"/>
    </row>
    <row r="34" spans="1:19" ht="47.25" x14ac:dyDescent="0.2">
      <c r="A34" s="5" t="s">
        <v>65</v>
      </c>
      <c r="B34" s="71" t="s">
        <v>56</v>
      </c>
      <c r="C34" s="6">
        <v>4102</v>
      </c>
      <c r="D34" s="9">
        <v>6502</v>
      </c>
      <c r="E34" s="9">
        <v>7981.5</v>
      </c>
      <c r="F34" s="9">
        <v>7548.5</v>
      </c>
      <c r="G34" s="9">
        <v>6748</v>
      </c>
      <c r="H34" s="9">
        <v>6832</v>
      </c>
      <c r="I34" s="9">
        <v>6917</v>
      </c>
      <c r="J34" s="6"/>
      <c r="K34" s="6"/>
    </row>
    <row r="35" spans="1:19" ht="38.25" customHeight="1" x14ac:dyDescent="0.2">
      <c r="A35" s="5" t="s">
        <v>66</v>
      </c>
      <c r="B35" s="70" t="s">
        <v>74</v>
      </c>
      <c r="C35" s="6" t="s">
        <v>12</v>
      </c>
      <c r="D35" s="12">
        <v>294</v>
      </c>
      <c r="E35" s="12">
        <v>349</v>
      </c>
      <c r="F35" s="12">
        <v>390</v>
      </c>
      <c r="G35" s="12">
        <v>580</v>
      </c>
      <c r="H35" s="12">
        <v>580</v>
      </c>
      <c r="I35" s="12">
        <v>580</v>
      </c>
      <c r="J35" s="9" t="s">
        <v>12</v>
      </c>
      <c r="K35" s="10" t="s">
        <v>12</v>
      </c>
    </row>
    <row r="36" spans="1:19" ht="57.75" customHeight="1" x14ac:dyDescent="0.2">
      <c r="A36" s="5">
        <v>14</v>
      </c>
      <c r="B36" s="71" t="s">
        <v>31</v>
      </c>
      <c r="C36" s="6" t="s">
        <v>12</v>
      </c>
      <c r="D36" s="11">
        <v>10</v>
      </c>
      <c r="E36" s="11">
        <v>10</v>
      </c>
      <c r="F36" s="12">
        <v>10</v>
      </c>
      <c r="G36" s="12">
        <v>10</v>
      </c>
      <c r="H36" s="12">
        <v>10</v>
      </c>
      <c r="I36" s="12">
        <v>10</v>
      </c>
      <c r="J36" s="12" t="s">
        <v>12</v>
      </c>
      <c r="K36" s="12" t="s">
        <v>12</v>
      </c>
    </row>
    <row r="37" spans="1:19" ht="19.5" customHeight="1" x14ac:dyDescent="0.2">
      <c r="A37" s="5">
        <v>15</v>
      </c>
      <c r="B37" s="71" t="s">
        <v>18</v>
      </c>
      <c r="C37" s="6">
        <v>1.302</v>
      </c>
      <c r="D37" s="6">
        <v>1.302</v>
      </c>
      <c r="E37" s="6">
        <v>1.302</v>
      </c>
      <c r="F37" s="6">
        <v>1.302</v>
      </c>
      <c r="G37" s="6">
        <v>1.302</v>
      </c>
      <c r="H37" s="6">
        <v>1.302</v>
      </c>
      <c r="I37" s="6">
        <v>1.302</v>
      </c>
      <c r="J37" s="6">
        <v>1.302</v>
      </c>
      <c r="K37" s="6">
        <v>1.302</v>
      </c>
    </row>
    <row r="38" spans="1:19" ht="19.5" customHeight="1" x14ac:dyDescent="0.2">
      <c r="A38" s="5">
        <v>16</v>
      </c>
      <c r="B38" s="71" t="s">
        <v>32</v>
      </c>
      <c r="C38" s="6">
        <v>6286</v>
      </c>
      <c r="D38" s="43">
        <v>7687.5</v>
      </c>
      <c r="E38" s="43">
        <v>8340.6</v>
      </c>
      <c r="F38" s="43">
        <v>6687.7</v>
      </c>
      <c r="G38" s="43">
        <v>7236.6</v>
      </c>
      <c r="H38" s="43">
        <v>8164.2</v>
      </c>
      <c r="I38" s="43">
        <v>15932.7</v>
      </c>
      <c r="J38" s="9">
        <f>E38+F38+G38</f>
        <v>22264.9</v>
      </c>
      <c r="K38" s="9">
        <f>D38+E38+F38+G38+H38+I38</f>
        <v>54049.3</v>
      </c>
      <c r="N38" s="13"/>
      <c r="O38" s="13"/>
      <c r="P38" s="13"/>
      <c r="Q38" s="13"/>
      <c r="R38" s="13"/>
      <c r="S38" s="13"/>
    </row>
    <row r="39" spans="1:19" ht="19.5" customHeight="1" x14ac:dyDescent="0.2">
      <c r="A39" s="5"/>
      <c r="B39" s="71" t="s">
        <v>54</v>
      </c>
      <c r="C39" s="6"/>
      <c r="D39" s="6"/>
      <c r="E39" s="6"/>
      <c r="F39" s="6"/>
      <c r="G39" s="6"/>
      <c r="H39" s="6"/>
      <c r="I39" s="6"/>
      <c r="J39" s="9"/>
      <c r="K39" s="6"/>
      <c r="N39" s="13"/>
      <c r="O39" s="13"/>
      <c r="P39" s="13"/>
      <c r="Q39" s="13"/>
      <c r="R39" s="13"/>
      <c r="S39" s="13"/>
    </row>
    <row r="40" spans="1:19" ht="25.5" customHeight="1" x14ac:dyDescent="0.2">
      <c r="A40" s="5" t="s">
        <v>67</v>
      </c>
      <c r="B40" s="71" t="s">
        <v>59</v>
      </c>
      <c r="C40" s="6">
        <v>3722</v>
      </c>
      <c r="D40" s="6">
        <v>4944.6000000000004</v>
      </c>
      <c r="E40" s="6">
        <v>6096</v>
      </c>
      <c r="F40" s="6">
        <v>5283.4</v>
      </c>
      <c r="G40" s="6">
        <v>6203.9</v>
      </c>
      <c r="H40" s="51">
        <v>6066.5</v>
      </c>
      <c r="I40" s="6">
        <v>13663.6</v>
      </c>
      <c r="J40" s="9">
        <f>E40+F40+G40</f>
        <v>17583.3</v>
      </c>
      <c r="K40" s="9">
        <f>D40+E40+F40+G40+H40+I40</f>
        <v>42258</v>
      </c>
      <c r="N40" s="13"/>
      <c r="O40" s="13"/>
      <c r="P40" s="13"/>
      <c r="Q40" s="13"/>
      <c r="R40" s="13"/>
      <c r="S40" s="13"/>
    </row>
    <row r="41" spans="1:19" ht="30.75" customHeight="1" x14ac:dyDescent="0.2">
      <c r="A41" s="5" t="s">
        <v>68</v>
      </c>
      <c r="B41" s="71" t="s">
        <v>60</v>
      </c>
      <c r="C41" s="6">
        <v>2564</v>
      </c>
      <c r="D41" s="6">
        <v>2742.9</v>
      </c>
      <c r="E41" s="6">
        <v>2244.6</v>
      </c>
      <c r="F41" s="6">
        <v>1404.3</v>
      </c>
      <c r="G41" s="6">
        <v>1032.7</v>
      </c>
      <c r="H41" s="51">
        <v>2097.6999999999998</v>
      </c>
      <c r="I41" s="6">
        <v>1080.7</v>
      </c>
      <c r="J41" s="9">
        <f>E41+F41+G41</f>
        <v>4681.5999999999995</v>
      </c>
      <c r="K41" s="9">
        <f>D41+E41+F41+G41+H41+I41</f>
        <v>10602.900000000001</v>
      </c>
      <c r="N41" s="13"/>
      <c r="O41" s="13"/>
      <c r="P41" s="13"/>
      <c r="Q41" s="13"/>
      <c r="R41" s="13"/>
      <c r="S41" s="13"/>
    </row>
    <row r="42" spans="1:19" ht="66" customHeight="1" x14ac:dyDescent="0.2">
      <c r="A42" s="5" t="s">
        <v>69</v>
      </c>
      <c r="B42" s="70" t="s">
        <v>75</v>
      </c>
      <c r="C42" s="6">
        <v>0</v>
      </c>
      <c r="D42" s="6">
        <v>0</v>
      </c>
      <c r="E42" s="6">
        <v>331.2</v>
      </c>
      <c r="F42" s="6">
        <v>0</v>
      </c>
      <c r="G42" s="6">
        <v>0</v>
      </c>
      <c r="H42" s="6">
        <v>0</v>
      </c>
      <c r="I42" s="6">
        <v>0</v>
      </c>
      <c r="J42" s="9"/>
      <c r="K42" s="6"/>
      <c r="N42" s="13"/>
      <c r="O42" s="13"/>
      <c r="P42" s="13"/>
      <c r="Q42" s="13"/>
      <c r="R42" s="13"/>
      <c r="S42" s="13"/>
    </row>
    <row r="43" spans="1:19" ht="34.5" customHeight="1" x14ac:dyDescent="0.2">
      <c r="A43" s="5">
        <v>17</v>
      </c>
      <c r="B43" s="71" t="s">
        <v>33</v>
      </c>
      <c r="C43" s="6"/>
      <c r="D43" s="9"/>
      <c r="E43" s="9">
        <f>SUM(E38-D38)</f>
        <v>653.10000000000036</v>
      </c>
      <c r="F43" s="9">
        <v>-245.5</v>
      </c>
      <c r="G43" s="9">
        <v>85.5</v>
      </c>
      <c r="H43" s="9">
        <v>6678.9</v>
      </c>
      <c r="I43" s="9">
        <v>8245.2000000000007</v>
      </c>
      <c r="J43" s="9">
        <f>E43+F43+G43</f>
        <v>493.10000000000036</v>
      </c>
      <c r="K43" s="9">
        <f>D43+E43+F43+G43+H43+I43</f>
        <v>15417.2</v>
      </c>
    </row>
    <row r="44" spans="1:19" ht="19.5" customHeight="1" x14ac:dyDescent="0.2">
      <c r="A44" s="5"/>
      <c r="B44" s="71" t="s">
        <v>19</v>
      </c>
      <c r="C44" s="6" t="s">
        <v>12</v>
      </c>
      <c r="D44" s="9" t="s">
        <v>12</v>
      </c>
      <c r="E44" s="9" t="s">
        <v>12</v>
      </c>
      <c r="F44" s="9" t="s">
        <v>12</v>
      </c>
      <c r="G44" s="9" t="s">
        <v>12</v>
      </c>
      <c r="H44" s="9" t="s">
        <v>12</v>
      </c>
      <c r="I44" s="9" t="s">
        <v>12</v>
      </c>
      <c r="J44" s="9" t="s">
        <v>12</v>
      </c>
      <c r="K44" s="6" t="s">
        <v>12</v>
      </c>
    </row>
    <row r="45" spans="1:19" ht="57.75" customHeight="1" x14ac:dyDescent="0.2">
      <c r="A45" s="5">
        <v>18</v>
      </c>
      <c r="B45" s="71" t="s">
        <v>47</v>
      </c>
      <c r="C45" s="6"/>
      <c r="D45" s="9"/>
      <c r="E45" s="9">
        <v>653.1</v>
      </c>
      <c r="F45" s="9">
        <f>SUM(F49:F51)</f>
        <v>-245.5</v>
      </c>
      <c r="G45" s="9">
        <f>SUM(G49:G51)</f>
        <v>85.5</v>
      </c>
      <c r="H45" s="9">
        <f t="shared" ref="H45:K45" si="2">SUM(H49:H51)</f>
        <v>6496.4</v>
      </c>
      <c r="I45" s="9">
        <f t="shared" si="2"/>
        <v>8185.2000000000007</v>
      </c>
      <c r="J45" s="9">
        <f t="shared" si="2"/>
        <v>4886</v>
      </c>
      <c r="K45" s="9">
        <f t="shared" si="2"/>
        <v>12397.8</v>
      </c>
      <c r="L45" s="14"/>
    </row>
    <row r="46" spans="1:19" s="19" customFormat="1" ht="15.75" hidden="1" x14ac:dyDescent="0.2">
      <c r="A46" s="15"/>
      <c r="B46" s="72" t="s">
        <v>20</v>
      </c>
      <c r="C46" s="16"/>
      <c r="D46" s="17"/>
      <c r="E46" s="17"/>
      <c r="F46" s="17"/>
      <c r="G46" s="17"/>
      <c r="H46" s="17"/>
      <c r="I46" s="17"/>
      <c r="J46" s="17"/>
      <c r="K46" s="17"/>
      <c r="L46" s="18"/>
    </row>
    <row r="47" spans="1:19" s="19" customFormat="1" ht="15.75" hidden="1" x14ac:dyDescent="0.2">
      <c r="A47" s="15"/>
      <c r="B47" s="72" t="s">
        <v>21</v>
      </c>
      <c r="C47" s="16"/>
      <c r="D47" s="17"/>
      <c r="E47" s="17"/>
      <c r="F47" s="17"/>
      <c r="G47" s="17"/>
      <c r="H47" s="17"/>
      <c r="I47" s="17"/>
      <c r="J47" s="17"/>
      <c r="K47" s="17"/>
      <c r="L47" s="18"/>
    </row>
    <row r="48" spans="1:19" s="19" customFormat="1" ht="15.75" x14ac:dyDescent="0.2">
      <c r="A48" s="41"/>
      <c r="B48" s="70" t="s">
        <v>37</v>
      </c>
      <c r="C48" s="39"/>
      <c r="D48" s="40"/>
      <c r="E48" s="40"/>
      <c r="F48" s="40"/>
      <c r="G48" s="40"/>
      <c r="H48" s="40"/>
      <c r="I48" s="40"/>
      <c r="J48" s="40"/>
      <c r="K48" s="40"/>
      <c r="L48" s="18"/>
    </row>
    <row r="49" spans="1:16" s="19" customFormat="1" ht="15.75" x14ac:dyDescent="0.2">
      <c r="A49" s="41" t="s">
        <v>40</v>
      </c>
      <c r="B49" s="70" t="s">
        <v>20</v>
      </c>
      <c r="C49" s="8"/>
      <c r="D49" s="50">
        <v>0</v>
      </c>
      <c r="E49" s="40">
        <v>430</v>
      </c>
      <c r="F49" s="40">
        <v>-2822.9</v>
      </c>
      <c r="G49" s="40">
        <v>-2000</v>
      </c>
      <c r="H49" s="52">
        <v>3192.5</v>
      </c>
      <c r="I49" s="40">
        <v>3977.3</v>
      </c>
      <c r="J49" s="40"/>
      <c r="K49" s="40"/>
      <c r="L49" s="18"/>
    </row>
    <row r="50" spans="1:16" s="19" customFormat="1" ht="15.75" x14ac:dyDescent="0.2">
      <c r="A50" s="41" t="s">
        <v>41</v>
      </c>
      <c r="B50" s="70" t="s">
        <v>38</v>
      </c>
      <c r="C50" s="8"/>
      <c r="D50" s="50">
        <v>0</v>
      </c>
      <c r="E50" s="40">
        <v>168.1</v>
      </c>
      <c r="F50" s="40">
        <v>2486.4</v>
      </c>
      <c r="G50" s="40">
        <v>1799.5</v>
      </c>
      <c r="H50" s="52">
        <v>3017.9</v>
      </c>
      <c r="I50" s="40">
        <v>3921.9</v>
      </c>
      <c r="J50" s="9">
        <f>E50+F50+G50</f>
        <v>4454</v>
      </c>
      <c r="K50" s="9">
        <f>D50+E50+F50+G50+H50+I50</f>
        <v>11393.8</v>
      </c>
      <c r="L50" s="18"/>
    </row>
    <row r="51" spans="1:16" s="19" customFormat="1" ht="31.5" x14ac:dyDescent="0.2">
      <c r="A51" s="41" t="s">
        <v>42</v>
      </c>
      <c r="B51" s="70" t="s">
        <v>39</v>
      </c>
      <c r="C51" s="8"/>
      <c r="D51" s="50">
        <v>0</v>
      </c>
      <c r="E51" s="40">
        <v>55</v>
      </c>
      <c r="F51" s="40">
        <v>91</v>
      </c>
      <c r="G51" s="40">
        <v>286</v>
      </c>
      <c r="H51" s="40">
        <v>286</v>
      </c>
      <c r="I51" s="40">
        <v>286</v>
      </c>
      <c r="J51" s="9">
        <f>E51+F51+G51</f>
        <v>432</v>
      </c>
      <c r="K51" s="9">
        <f>D51+E51+F51+G51+H51+I51</f>
        <v>1004</v>
      </c>
      <c r="L51" s="18"/>
    </row>
    <row r="52" spans="1:16" ht="41.25" customHeight="1" x14ac:dyDescent="0.2">
      <c r="A52" s="5">
        <v>19</v>
      </c>
      <c r="B52" s="71" t="s">
        <v>22</v>
      </c>
      <c r="C52" s="39" t="s">
        <v>12</v>
      </c>
      <c r="D52" s="40" t="s">
        <v>12</v>
      </c>
      <c r="E52" s="9">
        <v>215.7</v>
      </c>
      <c r="F52" s="9">
        <v>209.8</v>
      </c>
      <c r="G52" s="9">
        <v>0</v>
      </c>
      <c r="H52" s="9">
        <v>183.1</v>
      </c>
      <c r="I52" s="9">
        <v>60</v>
      </c>
      <c r="J52" s="9"/>
      <c r="K52" s="9"/>
      <c r="L52" s="14"/>
    </row>
    <row r="53" spans="1:16" s="18" customFormat="1" ht="15.75" hidden="1" x14ac:dyDescent="0.15">
      <c r="A53" s="15"/>
      <c r="B53" s="72" t="s">
        <v>23</v>
      </c>
      <c r="C53" s="6" t="s">
        <v>12</v>
      </c>
      <c r="D53" s="9"/>
      <c r="E53" s="9"/>
      <c r="F53" s="9"/>
      <c r="G53" s="9"/>
      <c r="H53" s="9"/>
      <c r="I53" s="9"/>
      <c r="J53" s="9"/>
      <c r="K53" s="9"/>
    </row>
    <row r="54" spans="1:16" ht="36" customHeight="1" x14ac:dyDescent="0.2">
      <c r="A54" s="5">
        <v>20</v>
      </c>
      <c r="B54" s="71" t="s">
        <v>49</v>
      </c>
      <c r="C54" s="6" t="s">
        <v>12</v>
      </c>
      <c r="D54" s="9" t="s">
        <v>12</v>
      </c>
      <c r="E54" s="9">
        <v>26.3</v>
      </c>
      <c r="F54" s="9">
        <v>0</v>
      </c>
      <c r="G54" s="9">
        <v>0</v>
      </c>
      <c r="H54" s="9">
        <v>0</v>
      </c>
      <c r="I54" s="9">
        <v>0</v>
      </c>
      <c r="J54" s="9"/>
      <c r="K54" s="9"/>
      <c r="L54" s="14"/>
    </row>
    <row r="55" spans="1:16" ht="49.5" customHeight="1" x14ac:dyDescent="0.2">
      <c r="A55" s="5">
        <v>21</v>
      </c>
      <c r="B55" s="71" t="s">
        <v>50</v>
      </c>
      <c r="C55" s="6" t="s">
        <v>12</v>
      </c>
      <c r="D55" s="6"/>
      <c r="E55" s="9">
        <v>171.9</v>
      </c>
      <c r="F55" s="9">
        <v>199.7</v>
      </c>
      <c r="G55" s="9">
        <v>0</v>
      </c>
      <c r="H55" s="9">
        <v>183.1</v>
      </c>
      <c r="I55" s="9">
        <v>0</v>
      </c>
      <c r="J55" s="9"/>
      <c r="K55" s="9"/>
      <c r="L55" s="14"/>
    </row>
    <row r="56" spans="1:16" ht="41.25" customHeight="1" x14ac:dyDescent="0.2">
      <c r="A56" s="5">
        <v>22</v>
      </c>
      <c r="B56" s="71" t="s">
        <v>51</v>
      </c>
      <c r="C56" s="6" t="s">
        <v>12</v>
      </c>
      <c r="D56" s="6" t="s">
        <v>12</v>
      </c>
      <c r="E56" s="9">
        <v>17.5</v>
      </c>
      <c r="F56" s="9">
        <v>10.1</v>
      </c>
      <c r="G56" s="9">
        <v>0</v>
      </c>
      <c r="H56" s="9">
        <v>0</v>
      </c>
      <c r="I56" s="9">
        <v>60</v>
      </c>
      <c r="J56" s="9"/>
      <c r="K56" s="9"/>
      <c r="L56" s="14"/>
    </row>
    <row r="57" spans="1:16" ht="35.25" customHeight="1" x14ac:dyDescent="0.2">
      <c r="A57" s="5">
        <v>23</v>
      </c>
      <c r="B57" s="71" t="s">
        <v>48</v>
      </c>
      <c r="C57" s="6" t="s">
        <v>12</v>
      </c>
      <c r="D57" s="6">
        <v>0</v>
      </c>
      <c r="E57" s="9" t="s">
        <v>12</v>
      </c>
      <c r="F57" s="9">
        <v>0</v>
      </c>
      <c r="G57" s="9">
        <v>0</v>
      </c>
      <c r="H57" s="9">
        <v>0</v>
      </c>
      <c r="I57" s="9">
        <v>0</v>
      </c>
      <c r="J57" s="9"/>
      <c r="K57" s="9"/>
      <c r="L57" s="14"/>
    </row>
    <row r="58" spans="1:16" s="19" customFormat="1" ht="39.75" customHeight="1" x14ac:dyDescent="0.2">
      <c r="A58" s="45"/>
      <c r="B58" s="70" t="s">
        <v>24</v>
      </c>
      <c r="C58" s="6" t="s">
        <v>12</v>
      </c>
      <c r="D58" s="9" t="s">
        <v>12</v>
      </c>
      <c r="E58" s="9" t="s">
        <v>12</v>
      </c>
      <c r="F58" s="44" t="s">
        <v>12</v>
      </c>
      <c r="G58" s="44" t="s">
        <v>12</v>
      </c>
      <c r="H58" s="44" t="s">
        <v>12</v>
      </c>
      <c r="I58" s="44" t="s">
        <v>12</v>
      </c>
      <c r="J58" s="9" t="s">
        <v>12</v>
      </c>
      <c r="K58" s="9" t="s">
        <v>12</v>
      </c>
      <c r="L58" s="18"/>
    </row>
    <row r="59" spans="1:16" ht="56.25" customHeight="1" x14ac:dyDescent="0.2">
      <c r="A59" s="5">
        <v>24</v>
      </c>
      <c r="B59" s="71" t="s">
        <v>34</v>
      </c>
      <c r="C59" s="6" t="s">
        <v>12</v>
      </c>
      <c r="D59" s="9" t="s">
        <v>12</v>
      </c>
      <c r="E59" s="9" t="s">
        <v>12</v>
      </c>
      <c r="F59" s="9" t="s">
        <v>12</v>
      </c>
      <c r="G59" s="9" t="s">
        <v>12</v>
      </c>
      <c r="H59" s="9" t="s">
        <v>12</v>
      </c>
      <c r="I59" s="9" t="s">
        <v>12</v>
      </c>
      <c r="J59" s="12"/>
      <c r="K59" s="9"/>
      <c r="L59" s="14"/>
    </row>
    <row r="60" spans="1:16" ht="45" customHeight="1" x14ac:dyDescent="0.2">
      <c r="A60" s="5">
        <v>25</v>
      </c>
      <c r="B60" s="71" t="s">
        <v>35</v>
      </c>
      <c r="C60" s="6" t="s">
        <v>12</v>
      </c>
      <c r="D60" s="6" t="s">
        <v>12</v>
      </c>
      <c r="E60" s="9">
        <v>653.1</v>
      </c>
      <c r="F60" s="9">
        <f>SUM(F45+F57)</f>
        <v>-245.5</v>
      </c>
      <c r="G60" s="9">
        <f>SUM(G45+G57)</f>
        <v>85.5</v>
      </c>
      <c r="H60" s="9">
        <v>6678.9</v>
      </c>
      <c r="I60" s="9">
        <v>8245.2000000000007</v>
      </c>
      <c r="J60" s="9"/>
      <c r="K60" s="12"/>
    </row>
    <row r="61" spans="1:16" ht="59.25" customHeight="1" x14ac:dyDescent="0.2">
      <c r="A61" s="5">
        <v>26</v>
      </c>
      <c r="B61" s="71" t="s">
        <v>36</v>
      </c>
      <c r="C61" s="6" t="s">
        <v>12</v>
      </c>
      <c r="D61" s="9" t="s">
        <v>12</v>
      </c>
      <c r="E61" s="12">
        <v>33</v>
      </c>
      <c r="F61" s="12">
        <f>SUM(F52/F60*100)</f>
        <v>-85.45824847250509</v>
      </c>
      <c r="G61" s="12">
        <f>SUM(G52/G60*100)</f>
        <v>0</v>
      </c>
      <c r="H61" s="12">
        <v>2.7</v>
      </c>
      <c r="I61" s="12">
        <v>0.7</v>
      </c>
      <c r="J61" s="9"/>
      <c r="K61" s="9"/>
    </row>
    <row r="62" spans="1:16" s="20" customFormat="1" ht="12" customHeight="1" x14ac:dyDescent="0.2">
      <c r="A62" s="21"/>
      <c r="B62" s="22"/>
      <c r="D62" s="23"/>
      <c r="E62" s="23" t="s">
        <v>73</v>
      </c>
      <c r="F62" s="23"/>
      <c r="G62" s="23"/>
      <c r="H62" s="23"/>
    </row>
    <row r="63" spans="1:16" s="20" customFormat="1" ht="22.5" customHeight="1" x14ac:dyDescent="0.3">
      <c r="A63" s="21"/>
      <c r="B63" s="47"/>
      <c r="C63" s="90" t="s">
        <v>73</v>
      </c>
      <c r="D63" s="91"/>
      <c r="E63" s="91"/>
      <c r="F63" s="46"/>
      <c r="G63" s="24"/>
      <c r="H63" s="24"/>
      <c r="I63" s="24"/>
      <c r="J63" s="25"/>
      <c r="K63" s="26"/>
      <c r="M63" s="25"/>
      <c r="N63" s="25"/>
      <c r="O63" s="25"/>
      <c r="P63" s="25"/>
    </row>
    <row r="64" spans="1:16" s="20" customFormat="1" ht="20.25" customHeight="1" x14ac:dyDescent="0.3">
      <c r="A64" s="21"/>
      <c r="B64" s="47"/>
      <c r="C64" s="48"/>
      <c r="D64" s="49"/>
      <c r="E64" s="27"/>
      <c r="F64" s="27"/>
      <c r="G64" s="27"/>
      <c r="H64" s="27"/>
      <c r="I64" s="27"/>
      <c r="J64" s="28"/>
      <c r="K64" s="29"/>
      <c r="M64" s="25"/>
      <c r="N64" s="25"/>
      <c r="O64" s="25"/>
      <c r="P64" s="25"/>
    </row>
    <row r="65" spans="1:16" s="20" customFormat="1" ht="60" customHeight="1" x14ac:dyDescent="0.3">
      <c r="A65" s="21"/>
      <c r="B65" s="47"/>
      <c r="C65" s="79"/>
      <c r="D65" s="80"/>
      <c r="E65" s="27"/>
      <c r="F65" s="27"/>
      <c r="G65" s="27"/>
      <c r="H65" s="27"/>
      <c r="I65" s="27"/>
      <c r="J65" s="25"/>
      <c r="K65" s="29"/>
      <c r="M65" s="25"/>
      <c r="N65" s="25"/>
      <c r="O65" s="25"/>
      <c r="P65" s="25"/>
    </row>
    <row r="66" spans="1:16" s="20" customFormat="1" ht="48.75" customHeight="1" x14ac:dyDescent="0.3">
      <c r="A66" s="21"/>
      <c r="B66" s="47"/>
      <c r="C66" s="81"/>
      <c r="D66" s="80"/>
      <c r="E66" s="31"/>
      <c r="F66" s="31"/>
      <c r="G66" s="31"/>
      <c r="H66" s="31"/>
      <c r="I66" s="31"/>
      <c r="J66" s="25"/>
    </row>
    <row r="67" spans="1:16" s="20" customFormat="1" ht="62.25" customHeight="1" x14ac:dyDescent="0.3">
      <c r="A67" s="21"/>
      <c r="B67" s="47"/>
      <c r="C67" s="82"/>
      <c r="D67" s="83"/>
      <c r="E67" s="33"/>
      <c r="F67" s="33"/>
      <c r="G67" s="33"/>
      <c r="H67" s="33"/>
      <c r="I67" s="33"/>
    </row>
    <row r="68" spans="1:16" s="20" customFormat="1" ht="19.5" customHeight="1" x14ac:dyDescent="0.2">
      <c r="A68" s="21"/>
      <c r="B68" s="30"/>
      <c r="D68" s="32"/>
      <c r="E68" s="34"/>
    </row>
    <row r="69" spans="1:16" s="20" customFormat="1" ht="19.5" customHeight="1" x14ac:dyDescent="0.2">
      <c r="A69" s="21"/>
      <c r="B69" s="30"/>
      <c r="D69" s="32"/>
    </row>
    <row r="70" spans="1:16" s="20" customFormat="1" ht="19.5" customHeight="1" x14ac:dyDescent="0.2">
      <c r="A70" s="21"/>
      <c r="B70" s="30"/>
      <c r="D70" s="32"/>
      <c r="E70" s="34"/>
      <c r="F70" s="25"/>
    </row>
    <row r="71" spans="1:16" s="20" customFormat="1" ht="19.5" customHeight="1" x14ac:dyDescent="0.2">
      <c r="A71" s="21"/>
      <c r="B71" s="30"/>
      <c r="D71" s="35"/>
    </row>
  </sheetData>
  <mergeCells count="11">
    <mergeCell ref="A1:K1"/>
    <mergeCell ref="H4:K4"/>
    <mergeCell ref="C65:D65"/>
    <mergeCell ref="C66:D66"/>
    <mergeCell ref="C67:D67"/>
    <mergeCell ref="A6:K6"/>
    <mergeCell ref="B7:K7"/>
    <mergeCell ref="B8:K8"/>
    <mergeCell ref="H2:J2"/>
    <mergeCell ref="B5:K5"/>
    <mergeCell ref="C63:E63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41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ДККО</dc:creator>
  <cp:lastModifiedBy>User</cp:lastModifiedBy>
  <cp:lastPrinted>2017-02-07T07:36:08Z</cp:lastPrinted>
  <dcterms:created xsi:type="dcterms:W3CDTF">2014-04-28T10:03:31Z</dcterms:created>
  <dcterms:modified xsi:type="dcterms:W3CDTF">2017-02-07T07:37:47Z</dcterms:modified>
</cp:coreProperties>
</file>